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 codeName="{8C4F1C90-05EB-6A55-5F09-09C24B55AC0B}"/>
  <workbookPr showInkAnnotation="0" codeName="ThisWorkbook"/>
  <bookViews>
    <workbookView showSheetTabs="0" xWindow="5970" yWindow="60" windowWidth="15660" windowHeight="10065" tabRatio="858"/>
  </bookViews>
  <sheets>
    <sheet name="Frontpage" sheetId="29" r:id="rId1"/>
    <sheet name="Home" sheetId="43" r:id="rId2"/>
    <sheet name="Vacancies" sheetId="49" r:id="rId3"/>
    <sheet name="Turnover" sheetId="62" r:id="rId4"/>
    <sheet name="Agency" sheetId="63" r:id="rId5"/>
    <sheet name="Age" sheetId="67" r:id="rId6"/>
    <sheet name="TimeInService" sheetId="68" r:id="rId7"/>
  </sheets>
  <externalReferences>
    <externalReference r:id="rId8"/>
  </externalReferences>
  <definedNames>
    <definedName name="BMLIST" localSheetId="5">[1]Home!$J$13:$J$33</definedName>
    <definedName name="BMLIST" localSheetId="4">[1]Home!$J$13:$J$33</definedName>
    <definedName name="BMLIST" localSheetId="6">[1]Home!$J$13:$J$33</definedName>
    <definedName name="BMLIST" localSheetId="3">[1]Home!$J$13:$J$33</definedName>
    <definedName name="BMLIST" localSheetId="2">[1]Home!$J$13:$J$33</definedName>
    <definedName name="BMLIST">Home!$J$14:$J$36</definedName>
    <definedName name="LAlist" localSheetId="5">#REF!</definedName>
    <definedName name="LAlist" localSheetId="4">#REF!</definedName>
    <definedName name="LAlist" localSheetId="6">#REF!</definedName>
    <definedName name="LAlist" localSheetId="3">#REF!</definedName>
    <definedName name="LAlist" localSheetId="2">#REF!</definedName>
    <definedName name="LAlist">#REF!</definedName>
    <definedName name="_xlnm.Print_Area" localSheetId="5">Age!$A$1:$O$148</definedName>
    <definedName name="_xlnm.Print_Area" localSheetId="4">Agency!$A$1:$R$152</definedName>
    <definedName name="_xlnm.Print_Area" localSheetId="0">Frontpage!$A$1:$K$40</definedName>
    <definedName name="_xlnm.Print_Area" localSheetId="1">Home!$A$1:$H$44</definedName>
    <definedName name="_xlnm.Print_Area" localSheetId="6">TimeInService!$A$1:$Q$148</definedName>
    <definedName name="_xlnm.Print_Area" localSheetId="3">Turnover!$A$1:$R$152</definedName>
    <definedName name="_xlnm.Print_Area" localSheetId="2">Vacancies!$A$1:$Q$76</definedName>
  </definedNames>
  <calcPr calcId="145621"/>
</workbook>
</file>

<file path=xl/calcChain.xml><?xml version="1.0" encoding="utf-8"?>
<calcChain xmlns="http://schemas.openxmlformats.org/spreadsheetml/2006/main">
  <c r="F120" i="63" l="1"/>
  <c r="F121" i="63"/>
  <c r="F122" i="63"/>
  <c r="F123" i="63"/>
  <c r="F124" i="63"/>
  <c r="F125" i="63"/>
  <c r="F126" i="63"/>
  <c r="F127" i="63"/>
  <c r="F128" i="63"/>
  <c r="F129" i="63"/>
  <c r="F130" i="63"/>
  <c r="F131" i="63"/>
  <c r="F132" i="63"/>
  <c r="F133" i="63"/>
  <c r="F134" i="63"/>
  <c r="F135" i="63"/>
  <c r="F136" i="63"/>
  <c r="F137" i="63"/>
  <c r="F138" i="63"/>
  <c r="F139" i="63"/>
  <c r="F140" i="63"/>
  <c r="F141" i="63"/>
  <c r="F142" i="63"/>
  <c r="F143" i="63"/>
  <c r="F119" i="63"/>
  <c r="I94" i="67" l="1"/>
  <c r="I20" i="67"/>
  <c r="L107" i="67"/>
  <c r="K107" i="67"/>
  <c r="J107" i="67"/>
  <c r="I107" i="67"/>
  <c r="L106" i="67"/>
  <c r="K106" i="67"/>
  <c r="J106" i="67"/>
  <c r="I106" i="67"/>
  <c r="L105" i="67"/>
  <c r="K105" i="67"/>
  <c r="J105" i="67"/>
  <c r="I105" i="67"/>
  <c r="L104" i="67"/>
  <c r="K104" i="67"/>
  <c r="J104" i="67"/>
  <c r="I104" i="67"/>
  <c r="L103" i="67"/>
  <c r="K103" i="67"/>
  <c r="J103" i="67"/>
  <c r="I103" i="67"/>
  <c r="L102" i="67"/>
  <c r="K102" i="67"/>
  <c r="J102" i="67"/>
  <c r="I102" i="67"/>
  <c r="L101" i="67"/>
  <c r="K101" i="67"/>
  <c r="J101" i="67"/>
  <c r="I101" i="67"/>
  <c r="L100" i="67"/>
  <c r="K100" i="67"/>
  <c r="J100" i="67"/>
  <c r="I100" i="67"/>
  <c r="L99" i="67"/>
  <c r="K99" i="67"/>
  <c r="J99" i="67"/>
  <c r="I99" i="67"/>
  <c r="L98" i="67"/>
  <c r="K98" i="67"/>
  <c r="J98" i="67"/>
  <c r="I98" i="67"/>
  <c r="L97" i="67"/>
  <c r="K97" i="67"/>
  <c r="J97" i="67"/>
  <c r="I97" i="67"/>
  <c r="L96" i="67"/>
  <c r="K96" i="67"/>
  <c r="J96" i="67"/>
  <c r="I96" i="67"/>
  <c r="L95" i="67"/>
  <c r="K95" i="67"/>
  <c r="J95" i="67"/>
  <c r="I95" i="67"/>
  <c r="L94" i="67"/>
  <c r="K94" i="67"/>
  <c r="J94" i="67"/>
  <c r="L93" i="67"/>
  <c r="K93" i="67"/>
  <c r="J93" i="67"/>
  <c r="I93" i="67"/>
  <c r="L92" i="67"/>
  <c r="K92" i="67"/>
  <c r="J92" i="67"/>
  <c r="I92" i="67"/>
  <c r="L91" i="67"/>
  <c r="K91" i="67"/>
  <c r="J91" i="67"/>
  <c r="I91" i="67"/>
  <c r="L90" i="67"/>
  <c r="K90" i="67"/>
  <c r="J90" i="67"/>
  <c r="I90" i="67"/>
  <c r="L89" i="67"/>
  <c r="K89" i="67"/>
  <c r="J89" i="67"/>
  <c r="I89" i="67"/>
  <c r="L88" i="67"/>
  <c r="K88" i="67"/>
  <c r="J88" i="67"/>
  <c r="I88" i="67"/>
  <c r="L87" i="67"/>
  <c r="K87" i="67"/>
  <c r="J87" i="67"/>
  <c r="I87" i="67"/>
  <c r="L86" i="67"/>
  <c r="K86" i="67"/>
  <c r="J86" i="67"/>
  <c r="I86" i="67"/>
  <c r="L85" i="67"/>
  <c r="K85" i="67"/>
  <c r="J85" i="67"/>
  <c r="I85" i="67"/>
  <c r="L84" i="67"/>
  <c r="K84" i="67"/>
  <c r="J84" i="67"/>
  <c r="I84" i="67"/>
  <c r="L83" i="67"/>
  <c r="K83" i="67"/>
  <c r="J83" i="67"/>
  <c r="I83" i="67"/>
  <c r="F11" i="49" l="1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1" i="49"/>
  <c r="F32" i="49"/>
  <c r="F33" i="49"/>
  <c r="F34" i="49"/>
  <c r="F10" i="49"/>
  <c r="H136" i="63" l="1"/>
  <c r="H60" i="62"/>
  <c r="H60" i="49" l="1"/>
  <c r="P33" i="68" l="1"/>
  <c r="O33" i="68"/>
  <c r="N33" i="68"/>
  <c r="M33" i="68"/>
  <c r="L33" i="68"/>
  <c r="K33" i="68"/>
  <c r="P32" i="68"/>
  <c r="O32" i="68"/>
  <c r="N32" i="68"/>
  <c r="M32" i="68"/>
  <c r="L32" i="68"/>
  <c r="K32" i="68"/>
  <c r="P31" i="68"/>
  <c r="O31" i="68"/>
  <c r="N31" i="68"/>
  <c r="M31" i="68"/>
  <c r="L31" i="68"/>
  <c r="K31" i="68"/>
  <c r="P30" i="68"/>
  <c r="O30" i="68"/>
  <c r="N30" i="68"/>
  <c r="M30" i="68"/>
  <c r="L30" i="68"/>
  <c r="K30" i="68"/>
  <c r="P29" i="68"/>
  <c r="O29" i="68"/>
  <c r="N29" i="68"/>
  <c r="M29" i="68"/>
  <c r="L29" i="68"/>
  <c r="K29" i="68"/>
  <c r="P28" i="68"/>
  <c r="O28" i="68"/>
  <c r="N28" i="68"/>
  <c r="M28" i="68"/>
  <c r="L28" i="68"/>
  <c r="K28" i="68"/>
  <c r="P27" i="68"/>
  <c r="O27" i="68"/>
  <c r="N27" i="68"/>
  <c r="M27" i="68"/>
  <c r="L27" i="68"/>
  <c r="K27" i="68"/>
  <c r="P26" i="68"/>
  <c r="O26" i="68"/>
  <c r="N26" i="68"/>
  <c r="M26" i="68"/>
  <c r="L26" i="68"/>
  <c r="K26" i="68"/>
  <c r="P25" i="68"/>
  <c r="O25" i="68"/>
  <c r="N25" i="68"/>
  <c r="M25" i="68"/>
  <c r="L25" i="68"/>
  <c r="K25" i="68"/>
  <c r="P24" i="68"/>
  <c r="O24" i="68"/>
  <c r="N24" i="68"/>
  <c r="M24" i="68"/>
  <c r="L24" i="68"/>
  <c r="K24" i="68"/>
  <c r="P23" i="68"/>
  <c r="O23" i="68"/>
  <c r="N23" i="68"/>
  <c r="M23" i="68"/>
  <c r="L23" i="68"/>
  <c r="K23" i="68"/>
  <c r="P22" i="68"/>
  <c r="O22" i="68"/>
  <c r="N22" i="68"/>
  <c r="M22" i="68"/>
  <c r="L22" i="68"/>
  <c r="K22" i="68"/>
  <c r="P21" i="68"/>
  <c r="O21" i="68"/>
  <c r="N21" i="68"/>
  <c r="M21" i="68"/>
  <c r="L21" i="68"/>
  <c r="K21" i="68"/>
  <c r="P20" i="68"/>
  <c r="O20" i="68"/>
  <c r="N20" i="68"/>
  <c r="M20" i="68"/>
  <c r="L20" i="68"/>
  <c r="K20" i="68"/>
  <c r="P19" i="68"/>
  <c r="O19" i="68"/>
  <c r="N19" i="68"/>
  <c r="M19" i="68"/>
  <c r="L19" i="68"/>
  <c r="K19" i="68"/>
  <c r="P18" i="68"/>
  <c r="O18" i="68"/>
  <c r="N18" i="68"/>
  <c r="M18" i="68"/>
  <c r="L18" i="68"/>
  <c r="K18" i="68"/>
  <c r="P17" i="68"/>
  <c r="O17" i="68"/>
  <c r="N17" i="68"/>
  <c r="M17" i="68"/>
  <c r="L17" i="68"/>
  <c r="K17" i="68"/>
  <c r="P16" i="68"/>
  <c r="O16" i="68"/>
  <c r="N16" i="68"/>
  <c r="M16" i="68"/>
  <c r="L16" i="68"/>
  <c r="K16" i="68"/>
  <c r="P15" i="68"/>
  <c r="O15" i="68"/>
  <c r="N15" i="68"/>
  <c r="M15" i="68"/>
  <c r="L15" i="68"/>
  <c r="K15" i="68"/>
  <c r="P14" i="68"/>
  <c r="O14" i="68"/>
  <c r="N14" i="68"/>
  <c r="M14" i="68"/>
  <c r="L14" i="68"/>
  <c r="K14" i="68"/>
  <c r="P13" i="68"/>
  <c r="O13" i="68"/>
  <c r="N13" i="68"/>
  <c r="M13" i="68"/>
  <c r="L13" i="68"/>
  <c r="K13" i="68"/>
  <c r="P12" i="68"/>
  <c r="O12" i="68"/>
  <c r="N12" i="68"/>
  <c r="M12" i="68"/>
  <c r="L12" i="68"/>
  <c r="K12" i="68"/>
  <c r="P11" i="68"/>
  <c r="O11" i="68"/>
  <c r="N11" i="68"/>
  <c r="M11" i="68"/>
  <c r="L11" i="68"/>
  <c r="K11" i="68"/>
  <c r="P10" i="68"/>
  <c r="O10" i="68"/>
  <c r="N10" i="68"/>
  <c r="M10" i="68"/>
  <c r="L10" i="68"/>
  <c r="K10" i="68"/>
  <c r="P9" i="68"/>
  <c r="O9" i="68"/>
  <c r="N9" i="68"/>
  <c r="M9" i="68"/>
  <c r="L9" i="68"/>
  <c r="K9" i="68"/>
  <c r="K84" i="68"/>
  <c r="L84" i="68"/>
  <c r="M84" i="68"/>
  <c r="N84" i="68"/>
  <c r="O84" i="68"/>
  <c r="P84" i="68"/>
  <c r="K85" i="68"/>
  <c r="L85" i="68"/>
  <c r="M85" i="68"/>
  <c r="N85" i="68"/>
  <c r="O85" i="68"/>
  <c r="P85" i="68"/>
  <c r="K86" i="68"/>
  <c r="L86" i="68"/>
  <c r="M86" i="68"/>
  <c r="N86" i="68"/>
  <c r="O86" i="68"/>
  <c r="P86" i="68"/>
  <c r="K87" i="68"/>
  <c r="L87" i="68"/>
  <c r="M87" i="68"/>
  <c r="N87" i="68"/>
  <c r="O87" i="68"/>
  <c r="P87" i="68"/>
  <c r="K88" i="68"/>
  <c r="L88" i="68"/>
  <c r="M88" i="68"/>
  <c r="N88" i="68"/>
  <c r="O88" i="68"/>
  <c r="P88" i="68"/>
  <c r="K89" i="68"/>
  <c r="L89" i="68"/>
  <c r="M89" i="68"/>
  <c r="N89" i="68"/>
  <c r="O89" i="68"/>
  <c r="P89" i="68"/>
  <c r="K90" i="68"/>
  <c r="L90" i="68"/>
  <c r="M90" i="68"/>
  <c r="N90" i="68"/>
  <c r="O90" i="68"/>
  <c r="P90" i="68"/>
  <c r="K91" i="68"/>
  <c r="L91" i="68"/>
  <c r="M91" i="68"/>
  <c r="N91" i="68"/>
  <c r="O91" i="68"/>
  <c r="P91" i="68"/>
  <c r="K92" i="68"/>
  <c r="L92" i="68"/>
  <c r="M92" i="68"/>
  <c r="N92" i="68"/>
  <c r="O92" i="68"/>
  <c r="P92" i="68"/>
  <c r="K93" i="68"/>
  <c r="L93" i="68"/>
  <c r="M93" i="68"/>
  <c r="N93" i="68"/>
  <c r="O93" i="68"/>
  <c r="P93" i="68"/>
  <c r="K94" i="68"/>
  <c r="L94" i="68"/>
  <c r="M94" i="68"/>
  <c r="N94" i="68"/>
  <c r="O94" i="68"/>
  <c r="P94" i="68"/>
  <c r="K95" i="68"/>
  <c r="L95" i="68"/>
  <c r="M95" i="68"/>
  <c r="N95" i="68"/>
  <c r="O95" i="68"/>
  <c r="P95" i="68"/>
  <c r="K96" i="68"/>
  <c r="L96" i="68"/>
  <c r="M96" i="68"/>
  <c r="N96" i="68"/>
  <c r="O96" i="68"/>
  <c r="P96" i="68"/>
  <c r="K97" i="68"/>
  <c r="L97" i="68"/>
  <c r="M97" i="68"/>
  <c r="N97" i="68"/>
  <c r="O97" i="68"/>
  <c r="P97" i="68"/>
  <c r="K98" i="68"/>
  <c r="L98" i="68"/>
  <c r="M98" i="68"/>
  <c r="N98" i="68"/>
  <c r="O98" i="68"/>
  <c r="P98" i="68"/>
  <c r="K99" i="68"/>
  <c r="L99" i="68"/>
  <c r="M99" i="68"/>
  <c r="N99" i="68"/>
  <c r="O99" i="68"/>
  <c r="P99" i="68"/>
  <c r="K100" i="68"/>
  <c r="L100" i="68"/>
  <c r="M100" i="68"/>
  <c r="N100" i="68"/>
  <c r="O100" i="68"/>
  <c r="P100" i="68"/>
  <c r="K101" i="68"/>
  <c r="L101" i="68"/>
  <c r="M101" i="68"/>
  <c r="N101" i="68"/>
  <c r="O101" i="68"/>
  <c r="P101" i="68"/>
  <c r="K102" i="68"/>
  <c r="L102" i="68"/>
  <c r="M102" i="68"/>
  <c r="N102" i="68"/>
  <c r="O102" i="68"/>
  <c r="P102" i="68"/>
  <c r="K103" i="68"/>
  <c r="L103" i="68"/>
  <c r="M103" i="68"/>
  <c r="N103" i="68"/>
  <c r="O103" i="68"/>
  <c r="P103" i="68"/>
  <c r="K104" i="68"/>
  <c r="L104" i="68"/>
  <c r="M104" i="68"/>
  <c r="N104" i="68"/>
  <c r="O104" i="68"/>
  <c r="P104" i="68"/>
  <c r="K105" i="68"/>
  <c r="L105" i="68"/>
  <c r="M105" i="68"/>
  <c r="N105" i="68"/>
  <c r="O105" i="68"/>
  <c r="P105" i="68"/>
  <c r="K106" i="68"/>
  <c r="L106" i="68"/>
  <c r="M106" i="68"/>
  <c r="N106" i="68"/>
  <c r="O106" i="68"/>
  <c r="P106" i="68"/>
  <c r="K107" i="68"/>
  <c r="L107" i="68"/>
  <c r="M107" i="68"/>
  <c r="N107" i="68"/>
  <c r="O107" i="68"/>
  <c r="P107" i="68"/>
  <c r="L83" i="68"/>
  <c r="M83" i="68"/>
  <c r="N83" i="68"/>
  <c r="O83" i="68"/>
  <c r="P83" i="68"/>
  <c r="K83" i="68"/>
  <c r="T59" i="68"/>
  <c r="T26" i="68"/>
  <c r="T133" i="68"/>
  <c r="T100" i="68"/>
  <c r="R133" i="67"/>
  <c r="R100" i="67"/>
  <c r="R59" i="67"/>
  <c r="J9" i="67"/>
  <c r="I10" i="67"/>
  <c r="J10" i="67"/>
  <c r="K10" i="67"/>
  <c r="L10" i="67"/>
  <c r="I11" i="67"/>
  <c r="J11" i="67"/>
  <c r="K11" i="67"/>
  <c r="L11" i="67"/>
  <c r="I12" i="67"/>
  <c r="J12" i="67"/>
  <c r="K12" i="67"/>
  <c r="L12" i="67"/>
  <c r="I13" i="67"/>
  <c r="J13" i="67"/>
  <c r="K13" i="67"/>
  <c r="L13" i="67"/>
  <c r="I14" i="67"/>
  <c r="J14" i="67"/>
  <c r="K14" i="67"/>
  <c r="L14" i="67"/>
  <c r="I15" i="67"/>
  <c r="J15" i="67"/>
  <c r="K15" i="67"/>
  <c r="L15" i="67"/>
  <c r="I16" i="67"/>
  <c r="J16" i="67"/>
  <c r="K16" i="67"/>
  <c r="L16" i="67"/>
  <c r="I17" i="67"/>
  <c r="J17" i="67"/>
  <c r="K17" i="67"/>
  <c r="L17" i="67"/>
  <c r="I18" i="67"/>
  <c r="J18" i="67"/>
  <c r="K18" i="67"/>
  <c r="L18" i="67"/>
  <c r="I19" i="67"/>
  <c r="J19" i="67"/>
  <c r="K19" i="67"/>
  <c r="L19" i="67"/>
  <c r="J20" i="67"/>
  <c r="K20" i="67"/>
  <c r="L20" i="67"/>
  <c r="I21" i="67"/>
  <c r="J21" i="67"/>
  <c r="K21" i="67"/>
  <c r="L21" i="67"/>
  <c r="I22" i="67"/>
  <c r="J22" i="67"/>
  <c r="K22" i="67"/>
  <c r="L22" i="67"/>
  <c r="I23" i="67"/>
  <c r="J23" i="67"/>
  <c r="K23" i="67"/>
  <c r="L23" i="67"/>
  <c r="I24" i="67"/>
  <c r="J24" i="67"/>
  <c r="K24" i="67"/>
  <c r="L24" i="67"/>
  <c r="I25" i="67"/>
  <c r="J25" i="67"/>
  <c r="K25" i="67"/>
  <c r="L25" i="67"/>
  <c r="I26" i="67"/>
  <c r="J26" i="67"/>
  <c r="K26" i="67"/>
  <c r="L26" i="67"/>
  <c r="I27" i="67"/>
  <c r="J27" i="67"/>
  <c r="K27" i="67"/>
  <c r="L27" i="67"/>
  <c r="I28" i="67"/>
  <c r="J28" i="67"/>
  <c r="K28" i="67"/>
  <c r="L28" i="67"/>
  <c r="I29" i="67"/>
  <c r="J29" i="67"/>
  <c r="K29" i="67"/>
  <c r="L29" i="67"/>
  <c r="I30" i="67"/>
  <c r="J30" i="67"/>
  <c r="K30" i="67"/>
  <c r="L30" i="67"/>
  <c r="I31" i="67"/>
  <c r="J31" i="67"/>
  <c r="K31" i="67"/>
  <c r="L31" i="67"/>
  <c r="I32" i="67"/>
  <c r="J32" i="67"/>
  <c r="K32" i="67"/>
  <c r="L32" i="67"/>
  <c r="I33" i="67"/>
  <c r="J33" i="67"/>
  <c r="K33" i="67"/>
  <c r="L33" i="67"/>
  <c r="K9" i="67"/>
  <c r="L9" i="67"/>
  <c r="I9" i="67"/>
  <c r="R26" i="67"/>
  <c r="G20" i="63" l="1"/>
  <c r="U136" i="63"/>
  <c r="G103" i="63"/>
  <c r="U103" i="63"/>
  <c r="U60" i="63" l="1"/>
  <c r="F53" i="63"/>
  <c r="U27" i="63" l="1"/>
  <c r="G27" i="63"/>
  <c r="F60" i="63" s="1"/>
  <c r="H60" i="63" s="1"/>
  <c r="G10" i="63"/>
  <c r="F43" i="63" s="1"/>
  <c r="G103" i="62" l="1"/>
  <c r="F136" i="62" s="1"/>
  <c r="H136" i="62" s="1"/>
  <c r="U136" i="62"/>
  <c r="U103" i="62" l="1"/>
  <c r="U60" i="62"/>
  <c r="G27" i="62"/>
  <c r="U27" i="62"/>
  <c r="T60" i="49"/>
  <c r="T27" i="49"/>
  <c r="U142" i="63" l="1"/>
  <c r="U143" i="63"/>
  <c r="U109" i="63"/>
  <c r="U110" i="63"/>
  <c r="U66" i="63"/>
  <c r="U67" i="63"/>
  <c r="U34" i="63"/>
  <c r="N115" i="68" l="1"/>
  <c r="L115" i="68"/>
  <c r="J115" i="68"/>
  <c r="H115" i="68"/>
  <c r="F115" i="68"/>
  <c r="D115" i="68"/>
  <c r="N41" i="68" l="1"/>
  <c r="L41" i="68"/>
  <c r="J41" i="68"/>
  <c r="H41" i="68"/>
  <c r="F41" i="68"/>
  <c r="D41" i="68"/>
  <c r="T138" i="68" l="1"/>
  <c r="T137" i="68"/>
  <c r="T136" i="68"/>
  <c r="T135" i="68"/>
  <c r="T134" i="68"/>
  <c r="T132" i="68"/>
  <c r="T131" i="68"/>
  <c r="T130" i="68"/>
  <c r="T129" i="68"/>
  <c r="T128" i="68"/>
  <c r="T127" i="68"/>
  <c r="T126" i="68"/>
  <c r="T125" i="68"/>
  <c r="T124" i="68"/>
  <c r="T123" i="68"/>
  <c r="T122" i="68"/>
  <c r="T121" i="68"/>
  <c r="T120" i="68"/>
  <c r="T119" i="68"/>
  <c r="T118" i="68"/>
  <c r="T117" i="68"/>
  <c r="T116" i="68"/>
  <c r="T106" i="68"/>
  <c r="T105" i="68"/>
  <c r="T104" i="68"/>
  <c r="T103" i="68"/>
  <c r="T102" i="68"/>
  <c r="T101" i="68"/>
  <c r="T99" i="68"/>
  <c r="T98" i="68"/>
  <c r="T97" i="68"/>
  <c r="T96" i="68"/>
  <c r="T95" i="68"/>
  <c r="T94" i="68"/>
  <c r="T93" i="68"/>
  <c r="T92" i="68"/>
  <c r="T91" i="68"/>
  <c r="T90" i="68"/>
  <c r="T89" i="68"/>
  <c r="T88" i="68"/>
  <c r="T87" i="68"/>
  <c r="T86" i="68"/>
  <c r="T85" i="68"/>
  <c r="T84" i="68"/>
  <c r="T83" i="68"/>
  <c r="U82" i="68"/>
  <c r="V82" i="68" s="1"/>
  <c r="U80" i="68"/>
  <c r="V80" i="68" s="1"/>
  <c r="U79" i="68"/>
  <c r="V79" i="68" s="1"/>
  <c r="U76" i="68"/>
  <c r="T64" i="68"/>
  <c r="T63" i="68"/>
  <c r="T62" i="68"/>
  <c r="T61" i="68"/>
  <c r="T60" i="68"/>
  <c r="T58" i="68"/>
  <c r="T57" i="68"/>
  <c r="T56" i="68"/>
  <c r="T55" i="68"/>
  <c r="T54" i="68"/>
  <c r="T53" i="68"/>
  <c r="T52" i="68"/>
  <c r="T51" i="68"/>
  <c r="T50" i="68"/>
  <c r="T49" i="68"/>
  <c r="T48" i="68"/>
  <c r="T47" i="68"/>
  <c r="T46" i="68"/>
  <c r="T45" i="68"/>
  <c r="T44" i="68"/>
  <c r="T43" i="68"/>
  <c r="T42" i="68"/>
  <c r="T32" i="68"/>
  <c r="T31" i="68"/>
  <c r="T30" i="68"/>
  <c r="T29" i="68"/>
  <c r="T28" i="68"/>
  <c r="T27" i="68"/>
  <c r="T25" i="68"/>
  <c r="T24" i="68"/>
  <c r="T23" i="68"/>
  <c r="T22" i="68"/>
  <c r="T21" i="68"/>
  <c r="T20" i="68"/>
  <c r="T19" i="68"/>
  <c r="T18" i="68"/>
  <c r="T17" i="68"/>
  <c r="T16" i="68"/>
  <c r="T15" i="68"/>
  <c r="T14" i="68"/>
  <c r="T13" i="68"/>
  <c r="T12" i="68"/>
  <c r="T11" i="68"/>
  <c r="T10" i="68"/>
  <c r="T9" i="68"/>
  <c r="U8" i="68"/>
  <c r="V8" i="68" s="1"/>
  <c r="U6" i="68"/>
  <c r="V6" i="68" s="1"/>
  <c r="U5" i="68"/>
  <c r="V5" i="68" s="1"/>
  <c r="U2" i="68"/>
  <c r="V2" i="68" s="1"/>
  <c r="R64" i="67"/>
  <c r="R63" i="67"/>
  <c r="R62" i="67"/>
  <c r="R61" i="67"/>
  <c r="R60" i="67"/>
  <c r="R58" i="67"/>
  <c r="R57" i="67"/>
  <c r="R56" i="67"/>
  <c r="R55" i="67"/>
  <c r="R54" i="67"/>
  <c r="R53" i="67"/>
  <c r="R52" i="67"/>
  <c r="R51" i="67"/>
  <c r="R50" i="67"/>
  <c r="R49" i="67"/>
  <c r="R48" i="67"/>
  <c r="R47" i="67"/>
  <c r="R46" i="67"/>
  <c r="R45" i="67"/>
  <c r="R44" i="67"/>
  <c r="R43" i="67"/>
  <c r="R42" i="67"/>
  <c r="R32" i="67"/>
  <c r="R31" i="67"/>
  <c r="R30" i="67"/>
  <c r="R29" i="67"/>
  <c r="R28" i="67"/>
  <c r="R27" i="67"/>
  <c r="R25" i="67"/>
  <c r="R24" i="67"/>
  <c r="R23" i="67"/>
  <c r="R22" i="67"/>
  <c r="R21" i="67"/>
  <c r="R20" i="67"/>
  <c r="R19" i="67"/>
  <c r="R18" i="67"/>
  <c r="R17" i="67"/>
  <c r="R16" i="67"/>
  <c r="R15" i="67"/>
  <c r="R14" i="67"/>
  <c r="R13" i="67"/>
  <c r="R12" i="67"/>
  <c r="R11" i="67"/>
  <c r="R10" i="67"/>
  <c r="R9" i="67"/>
  <c r="S8" i="67"/>
  <c r="T8" i="67" s="1"/>
  <c r="S6" i="67"/>
  <c r="T6" i="67" s="1"/>
  <c r="S5" i="67"/>
  <c r="T5" i="67" s="1"/>
  <c r="S2" i="67"/>
  <c r="R138" i="67"/>
  <c r="R137" i="67"/>
  <c r="R136" i="67"/>
  <c r="R135" i="67"/>
  <c r="R134" i="67"/>
  <c r="R132" i="67"/>
  <c r="R131" i="67"/>
  <c r="R130" i="67"/>
  <c r="R129" i="67"/>
  <c r="R128" i="67"/>
  <c r="R127" i="67"/>
  <c r="R126" i="67"/>
  <c r="R125" i="67"/>
  <c r="R124" i="67"/>
  <c r="R123" i="67"/>
  <c r="R122" i="67"/>
  <c r="R121" i="67"/>
  <c r="R120" i="67"/>
  <c r="R119" i="67"/>
  <c r="R118" i="67"/>
  <c r="R117" i="67"/>
  <c r="R116" i="67"/>
  <c r="R106" i="67"/>
  <c r="R105" i="67"/>
  <c r="R104" i="67"/>
  <c r="R103" i="67"/>
  <c r="R102" i="67"/>
  <c r="R101" i="67"/>
  <c r="R99" i="67"/>
  <c r="R98" i="67"/>
  <c r="R97" i="67"/>
  <c r="R96" i="67"/>
  <c r="R95" i="67"/>
  <c r="R94" i="67"/>
  <c r="R93" i="67"/>
  <c r="R92" i="67"/>
  <c r="R91" i="67"/>
  <c r="R90" i="67"/>
  <c r="R89" i="67"/>
  <c r="R88" i="67"/>
  <c r="R87" i="67"/>
  <c r="R86" i="67"/>
  <c r="R85" i="67"/>
  <c r="R84" i="67"/>
  <c r="R83" i="67"/>
  <c r="S76" i="67"/>
  <c r="S133" i="67" l="1"/>
  <c r="W133" i="67"/>
  <c r="T133" i="67"/>
  <c r="U133" i="67"/>
  <c r="V133" i="67"/>
  <c r="U133" i="68"/>
  <c r="Y133" i="68"/>
  <c r="W59" i="68"/>
  <c r="U59" i="68"/>
  <c r="V59" i="68"/>
  <c r="Z59" i="68"/>
  <c r="V133" i="68"/>
  <c r="Z133" i="68"/>
  <c r="X59" i="68"/>
  <c r="W133" i="68"/>
  <c r="Y59" i="68"/>
  <c r="X133" i="68"/>
  <c r="U100" i="68"/>
  <c r="U26" i="68"/>
  <c r="S59" i="67"/>
  <c r="T59" i="67"/>
  <c r="V59" i="67"/>
  <c r="W59" i="67"/>
  <c r="S100" i="67"/>
  <c r="U59" i="67"/>
  <c r="T116" i="67"/>
  <c r="S26" i="67"/>
  <c r="S14" i="67"/>
  <c r="S20" i="67"/>
  <c r="S30" i="67"/>
  <c r="V42" i="67"/>
  <c r="S45" i="67"/>
  <c r="U48" i="67"/>
  <c r="V50" i="67"/>
  <c r="S53" i="67"/>
  <c r="V55" i="67"/>
  <c r="V58" i="67"/>
  <c r="S62" i="67"/>
  <c r="U130" i="68"/>
  <c r="Z116" i="68"/>
  <c r="Z120" i="68"/>
  <c r="Z124" i="68"/>
  <c r="Z128" i="68"/>
  <c r="Z132" i="68"/>
  <c r="Z137" i="68"/>
  <c r="Z121" i="68"/>
  <c r="Z125" i="68"/>
  <c r="Z134" i="68"/>
  <c r="Z122" i="68"/>
  <c r="Z135" i="68"/>
  <c r="Z119" i="68"/>
  <c r="Z123" i="68"/>
  <c r="Z127" i="68"/>
  <c r="Z131" i="68"/>
  <c r="Z136" i="68"/>
  <c r="Z117" i="68"/>
  <c r="Z129" i="68"/>
  <c r="Z138" i="68"/>
  <c r="Z118" i="68"/>
  <c r="Z126" i="68"/>
  <c r="Z130" i="68"/>
  <c r="Z42" i="68"/>
  <c r="Z46" i="68"/>
  <c r="Z50" i="68"/>
  <c r="Z54" i="68"/>
  <c r="Z58" i="68"/>
  <c r="Z63" i="68"/>
  <c r="Z47" i="68"/>
  <c r="Z60" i="68"/>
  <c r="Z48" i="68"/>
  <c r="Z56" i="68"/>
  <c r="V42" i="68"/>
  <c r="Z45" i="68"/>
  <c r="Z49" i="68"/>
  <c r="Z53" i="68"/>
  <c r="Z57" i="68"/>
  <c r="Z62" i="68"/>
  <c r="U42" i="68"/>
  <c r="Z43" i="68"/>
  <c r="Z51" i="68"/>
  <c r="Z55" i="68"/>
  <c r="Z64" i="68"/>
  <c r="Z44" i="68"/>
  <c r="Z52" i="68"/>
  <c r="Z61" i="68"/>
  <c r="S9" i="67"/>
  <c r="S12" i="67"/>
  <c r="S17" i="67"/>
  <c r="S24" i="67"/>
  <c r="S31" i="67"/>
  <c r="U42" i="67"/>
  <c r="V44" i="67"/>
  <c r="W45" i="67"/>
  <c r="S47" i="67"/>
  <c r="V49" i="67"/>
  <c r="U50" i="67"/>
  <c r="V52" i="67"/>
  <c r="W53" i="67"/>
  <c r="S55" i="67"/>
  <c r="V57" i="67"/>
  <c r="U58" i="67"/>
  <c r="V61" i="67"/>
  <c r="W62" i="67"/>
  <c r="S64" i="67"/>
  <c r="U21" i="68"/>
  <c r="W46" i="68"/>
  <c r="S13" i="67"/>
  <c r="S16" i="67"/>
  <c r="S22" i="67"/>
  <c r="S25" i="67"/>
  <c r="S43" i="67"/>
  <c r="V45" i="67"/>
  <c r="U46" i="67"/>
  <c r="V48" i="67"/>
  <c r="W49" i="67"/>
  <c r="S51" i="67"/>
  <c r="V53" i="67"/>
  <c r="U54" i="67"/>
  <c r="V56" i="67"/>
  <c r="W57" i="67"/>
  <c r="S60" i="67"/>
  <c r="V62" i="67"/>
  <c r="U63" i="67"/>
  <c r="U16" i="68"/>
  <c r="Y43" i="68"/>
  <c r="X45" i="68"/>
  <c r="V50" i="68"/>
  <c r="S11" i="67"/>
  <c r="S27" i="67"/>
  <c r="W43" i="67"/>
  <c r="V47" i="67"/>
  <c r="W51" i="67"/>
  <c r="U56" i="67"/>
  <c r="W60" i="67"/>
  <c r="V64" i="67"/>
  <c r="S54" i="67"/>
  <c r="U13" i="68"/>
  <c r="U24" i="68"/>
  <c r="V48" i="68"/>
  <c r="X54" i="68"/>
  <c r="V44" i="68"/>
  <c r="X51" i="68"/>
  <c r="S10" i="67"/>
  <c r="S15" i="67"/>
  <c r="S18" i="67"/>
  <c r="S21" i="67"/>
  <c r="S29" i="67"/>
  <c r="V43" i="67"/>
  <c r="U44" i="67"/>
  <c r="V46" i="67"/>
  <c r="W47" i="67"/>
  <c r="S49" i="67"/>
  <c r="V51" i="67"/>
  <c r="U52" i="67"/>
  <c r="V54" i="67"/>
  <c r="W55" i="67"/>
  <c r="S57" i="67"/>
  <c r="V60" i="67"/>
  <c r="U61" i="67"/>
  <c r="V63" i="67"/>
  <c r="W64" i="67"/>
  <c r="U30" i="68"/>
  <c r="Y55" i="68"/>
  <c r="Y60" i="68"/>
  <c r="V61" i="68"/>
  <c r="X62" i="68"/>
  <c r="W63" i="68"/>
  <c r="U89" i="68"/>
  <c r="V116" i="68"/>
  <c r="X121" i="68"/>
  <c r="Y128" i="68"/>
  <c r="U132" i="68"/>
  <c r="U137" i="68"/>
  <c r="U14" i="68"/>
  <c r="U22" i="68"/>
  <c r="U31" i="68"/>
  <c r="U43" i="68"/>
  <c r="W48" i="68"/>
  <c r="X52" i="68"/>
  <c r="V54" i="68"/>
  <c r="X58" i="68"/>
  <c r="Y62" i="68"/>
  <c r="V76" i="68"/>
  <c r="U99" i="68"/>
  <c r="U104" i="68"/>
  <c r="Y116" i="68"/>
  <c r="X118" i="68"/>
  <c r="X120" i="68"/>
  <c r="X122" i="68"/>
  <c r="W125" i="68"/>
  <c r="V129" i="68"/>
  <c r="Y137" i="68"/>
  <c r="U9" i="68"/>
  <c r="U12" i="68"/>
  <c r="U17" i="68"/>
  <c r="U20" i="68"/>
  <c r="U25" i="68"/>
  <c r="U29" i="68"/>
  <c r="X43" i="68"/>
  <c r="X46" i="68"/>
  <c r="Y47" i="68"/>
  <c r="X49" i="68"/>
  <c r="Y51" i="68"/>
  <c r="V52" i="68"/>
  <c r="X53" i="68"/>
  <c r="W54" i="68"/>
  <c r="V56" i="68"/>
  <c r="V58" i="68"/>
  <c r="X60" i="68"/>
  <c r="X63" i="68"/>
  <c r="Y64" i="68"/>
  <c r="U97" i="68"/>
  <c r="V118" i="68"/>
  <c r="U120" i="68"/>
  <c r="U122" i="68"/>
  <c r="X124" i="68"/>
  <c r="X126" i="68"/>
  <c r="X130" i="68"/>
  <c r="W131" i="68"/>
  <c r="W134" i="68"/>
  <c r="W136" i="68"/>
  <c r="V138" i="68"/>
  <c r="U106" i="68"/>
  <c r="X117" i="68"/>
  <c r="V125" i="68"/>
  <c r="V127" i="68"/>
  <c r="Y130" i="68"/>
  <c r="Y135" i="68"/>
  <c r="U11" i="68"/>
  <c r="U19" i="68"/>
  <c r="U28" i="68"/>
  <c r="X42" i="68"/>
  <c r="W44" i="68"/>
  <c r="Y45" i="68"/>
  <c r="W50" i="68"/>
  <c r="U53" i="68"/>
  <c r="X56" i="68"/>
  <c r="U60" i="68"/>
  <c r="W61" i="68"/>
  <c r="U83" i="68"/>
  <c r="U87" i="68"/>
  <c r="U93" i="68"/>
  <c r="W123" i="68"/>
  <c r="W127" i="68"/>
  <c r="V134" i="68"/>
  <c r="V136" i="68"/>
  <c r="U10" i="68"/>
  <c r="U15" i="68"/>
  <c r="U18" i="68"/>
  <c r="U23" i="68"/>
  <c r="U27" i="68"/>
  <c r="U32" i="68"/>
  <c r="W42" i="68"/>
  <c r="X44" i="68"/>
  <c r="U45" i="68"/>
  <c r="V46" i="68"/>
  <c r="X48" i="68"/>
  <c r="X50" i="68"/>
  <c r="U51" i="68"/>
  <c r="W52" i="68"/>
  <c r="Y53" i="68"/>
  <c r="W56" i="68"/>
  <c r="W58" i="68"/>
  <c r="X61" i="68"/>
  <c r="U62" i="68"/>
  <c r="V63" i="68"/>
  <c r="U85" i="68"/>
  <c r="U91" i="68"/>
  <c r="U95" i="68"/>
  <c r="U102" i="68"/>
  <c r="U116" i="68"/>
  <c r="W117" i="68"/>
  <c r="Y118" i="68"/>
  <c r="Y120" i="68"/>
  <c r="Y122" i="68"/>
  <c r="U124" i="68"/>
  <c r="Y126" i="68"/>
  <c r="U128" i="68"/>
  <c r="X132" i="68"/>
  <c r="X135" i="68"/>
  <c r="W57" i="68"/>
  <c r="V57" i="68"/>
  <c r="W47" i="68"/>
  <c r="V47" i="68"/>
  <c r="U49" i="68"/>
  <c r="W55" i="68"/>
  <c r="V55" i="68"/>
  <c r="U57" i="68"/>
  <c r="W64" i="68"/>
  <c r="V64" i="68"/>
  <c r="V119" i="68"/>
  <c r="Y119" i="68"/>
  <c r="U119" i="68"/>
  <c r="W121" i="68"/>
  <c r="W45" i="68"/>
  <c r="V45" i="68"/>
  <c r="U47" i="68"/>
  <c r="W53" i="68"/>
  <c r="V53" i="68"/>
  <c r="U55" i="68"/>
  <c r="X57" i="68"/>
  <c r="W62" i="68"/>
  <c r="V62" i="68"/>
  <c r="U64" i="68"/>
  <c r="U105" i="68"/>
  <c r="U103" i="68"/>
  <c r="U101" i="68"/>
  <c r="U98" i="68"/>
  <c r="U96" i="68"/>
  <c r="U94" i="68"/>
  <c r="U92" i="68"/>
  <c r="U90" i="68"/>
  <c r="U88" i="68"/>
  <c r="U86" i="68"/>
  <c r="U84" i="68"/>
  <c r="Y63" i="68"/>
  <c r="U63" i="68"/>
  <c r="Y61" i="68"/>
  <c r="U61" i="68"/>
  <c r="Y58" i="68"/>
  <c r="U58" i="68"/>
  <c r="Y56" i="68"/>
  <c r="U56" i="68"/>
  <c r="Y54" i="68"/>
  <c r="U54" i="68"/>
  <c r="Y52" i="68"/>
  <c r="U52" i="68"/>
  <c r="Y50" i="68"/>
  <c r="U50" i="68"/>
  <c r="Y48" i="68"/>
  <c r="U48" i="68"/>
  <c r="Y46" i="68"/>
  <c r="U46" i="68"/>
  <c r="Y44" i="68"/>
  <c r="U44" i="68"/>
  <c r="Y42" i="68"/>
  <c r="V137" i="68"/>
  <c r="V135" i="68"/>
  <c r="V132" i="68"/>
  <c r="V130" i="68"/>
  <c r="V128" i="68"/>
  <c r="V126" i="68"/>
  <c r="V124" i="68"/>
  <c r="V122" i="68"/>
  <c r="X116" i="68"/>
  <c r="V117" i="68"/>
  <c r="Y117" i="68"/>
  <c r="U117" i="68"/>
  <c r="U118" i="68"/>
  <c r="W119" i="68"/>
  <c r="V120" i="68"/>
  <c r="V123" i="68"/>
  <c r="Y124" i="68"/>
  <c r="U126" i="68"/>
  <c r="X128" i="68"/>
  <c r="W129" i="68"/>
  <c r="V131" i="68"/>
  <c r="Y132" i="68"/>
  <c r="U135" i="68"/>
  <c r="X137" i="68"/>
  <c r="W138" i="68"/>
  <c r="W49" i="68"/>
  <c r="V49" i="68"/>
  <c r="V121" i="68"/>
  <c r="Y121" i="68"/>
  <c r="U121" i="68"/>
  <c r="W43" i="68"/>
  <c r="V43" i="68"/>
  <c r="X47" i="68"/>
  <c r="Y49" i="68"/>
  <c r="W51" i="68"/>
  <c r="V51" i="68"/>
  <c r="X55" i="68"/>
  <c r="Y57" i="68"/>
  <c r="W60" i="68"/>
  <c r="V60" i="68"/>
  <c r="X64" i="68"/>
  <c r="X119" i="68"/>
  <c r="X123" i="68"/>
  <c r="X125" i="68"/>
  <c r="X127" i="68"/>
  <c r="X129" i="68"/>
  <c r="X131" i="68"/>
  <c r="X134" i="68"/>
  <c r="X136" i="68"/>
  <c r="X138" i="68"/>
  <c r="W116" i="68"/>
  <c r="W118" i="68"/>
  <c r="W120" i="68"/>
  <c r="W122" i="68"/>
  <c r="U123" i="68"/>
  <c r="Y123" i="68"/>
  <c r="W124" i="68"/>
  <c r="U125" i="68"/>
  <c r="Y125" i="68"/>
  <c r="W126" i="68"/>
  <c r="U127" i="68"/>
  <c r="Y127" i="68"/>
  <c r="W128" i="68"/>
  <c r="U129" i="68"/>
  <c r="Y129" i="68"/>
  <c r="W130" i="68"/>
  <c r="U131" i="68"/>
  <c r="Y131" i="68"/>
  <c r="W132" i="68"/>
  <c r="U134" i="68"/>
  <c r="Y134" i="68"/>
  <c r="W135" i="68"/>
  <c r="U136" i="68"/>
  <c r="Y136" i="68"/>
  <c r="W137" i="68"/>
  <c r="U138" i="68"/>
  <c r="Y138" i="68"/>
  <c r="S19" i="67"/>
  <c r="S23" i="67"/>
  <c r="S28" i="67"/>
  <c r="S32" i="67"/>
  <c r="S42" i="67"/>
  <c r="W42" i="67"/>
  <c r="U43" i="67"/>
  <c r="S44" i="67"/>
  <c r="W44" i="67"/>
  <c r="U45" i="67"/>
  <c r="S46" i="67"/>
  <c r="W46" i="67"/>
  <c r="U47" i="67"/>
  <c r="S48" i="67"/>
  <c r="W48" i="67"/>
  <c r="U49" i="67"/>
  <c r="S50" i="67"/>
  <c r="W50" i="67"/>
  <c r="U51" i="67"/>
  <c r="S52" i="67"/>
  <c r="W52" i="67"/>
  <c r="U53" i="67"/>
  <c r="W54" i="67"/>
  <c r="U55" i="67"/>
  <c r="S56" i="67"/>
  <c r="W56" i="67"/>
  <c r="U57" i="67"/>
  <c r="S58" i="67"/>
  <c r="W58" i="67"/>
  <c r="U60" i="67"/>
  <c r="S61" i="67"/>
  <c r="W61" i="67"/>
  <c r="U62" i="67"/>
  <c r="S63" i="67"/>
  <c r="W63" i="67"/>
  <c r="U64" i="67"/>
  <c r="T2" i="67"/>
  <c r="T42" i="67"/>
  <c r="T44" i="67"/>
  <c r="T46" i="67"/>
  <c r="T48" i="67"/>
  <c r="T50" i="67"/>
  <c r="T52" i="67"/>
  <c r="T54" i="67"/>
  <c r="T56" i="67"/>
  <c r="T58" i="67"/>
  <c r="T61" i="67"/>
  <c r="T63" i="67"/>
  <c r="T43" i="67"/>
  <c r="T45" i="67"/>
  <c r="T47" i="67"/>
  <c r="T49" i="67"/>
  <c r="T51" i="67"/>
  <c r="T53" i="67"/>
  <c r="T55" i="67"/>
  <c r="T57" i="67"/>
  <c r="T60" i="67"/>
  <c r="T62" i="67"/>
  <c r="T64" i="67"/>
  <c r="S116" i="67"/>
  <c r="S130" i="67"/>
  <c r="S122" i="67"/>
  <c r="U138" i="67"/>
  <c r="U136" i="67"/>
  <c r="U134" i="67"/>
  <c r="U129" i="67"/>
  <c r="S137" i="67"/>
  <c r="S132" i="67"/>
  <c r="S128" i="67"/>
  <c r="S124" i="67"/>
  <c r="S120" i="67"/>
  <c r="W138" i="67"/>
  <c r="W137" i="67"/>
  <c r="W136" i="67"/>
  <c r="W135" i="67"/>
  <c r="W134" i="67"/>
  <c r="W132" i="67"/>
  <c r="W131" i="67"/>
  <c r="W130" i="67"/>
  <c r="W129" i="67"/>
  <c r="W128" i="67"/>
  <c r="W127" i="67"/>
  <c r="W126" i="67"/>
  <c r="W125" i="67"/>
  <c r="W124" i="67"/>
  <c r="W123" i="67"/>
  <c r="W122" i="67"/>
  <c r="W121" i="67"/>
  <c r="W120" i="67"/>
  <c r="W119" i="67"/>
  <c r="W118" i="67"/>
  <c r="W117" i="67"/>
  <c r="W116" i="67"/>
  <c r="S136" i="67"/>
  <c r="S131" i="67"/>
  <c r="S127" i="67"/>
  <c r="S123" i="67"/>
  <c r="S119" i="67"/>
  <c r="V138" i="67"/>
  <c r="V137" i="67"/>
  <c r="V136" i="67"/>
  <c r="V135" i="67"/>
  <c r="V134" i="67"/>
  <c r="V132" i="67"/>
  <c r="V131" i="67"/>
  <c r="V130" i="67"/>
  <c r="V129" i="67"/>
  <c r="V128" i="67"/>
  <c r="V127" i="67"/>
  <c r="V126" i="67"/>
  <c r="V125" i="67"/>
  <c r="V124" i="67"/>
  <c r="V123" i="67"/>
  <c r="V122" i="67"/>
  <c r="V121" i="67"/>
  <c r="V120" i="67"/>
  <c r="V119" i="67"/>
  <c r="V118" i="67"/>
  <c r="V117" i="67"/>
  <c r="V116" i="67"/>
  <c r="S135" i="67"/>
  <c r="S126" i="67"/>
  <c r="S118" i="67"/>
  <c r="U137" i="67"/>
  <c r="U135" i="67"/>
  <c r="U132" i="67"/>
  <c r="U131" i="67"/>
  <c r="U130" i="67"/>
  <c r="U128" i="67"/>
  <c r="U127" i="67"/>
  <c r="U126" i="67"/>
  <c r="U125" i="67"/>
  <c r="U124" i="67"/>
  <c r="U123" i="67"/>
  <c r="U122" i="67"/>
  <c r="U121" i="67"/>
  <c r="U120" i="67"/>
  <c r="U119" i="67"/>
  <c r="U118" i="67"/>
  <c r="U117" i="67"/>
  <c r="U116" i="67"/>
  <c r="S138" i="67"/>
  <c r="S134" i="67"/>
  <c r="S129" i="67"/>
  <c r="S125" i="67"/>
  <c r="S121" i="67"/>
  <c r="S117" i="67"/>
  <c r="T138" i="67"/>
  <c r="T137" i="67"/>
  <c r="T136" i="67"/>
  <c r="T135" i="67"/>
  <c r="T134" i="67"/>
  <c r="T132" i="67"/>
  <c r="T131" i="67"/>
  <c r="T130" i="67"/>
  <c r="T129" i="67"/>
  <c r="T128" i="67"/>
  <c r="T127" i="67"/>
  <c r="T126" i="67"/>
  <c r="T125" i="67"/>
  <c r="T124" i="67"/>
  <c r="T123" i="67"/>
  <c r="T122" i="67"/>
  <c r="T121" i="67"/>
  <c r="T120" i="67"/>
  <c r="T119" i="67"/>
  <c r="T118" i="67"/>
  <c r="T117" i="67"/>
  <c r="S90" i="67"/>
  <c r="S98" i="67"/>
  <c r="S102" i="67"/>
  <c r="S106" i="67"/>
  <c r="S85" i="67"/>
  <c r="S89" i="67"/>
  <c r="S97" i="67"/>
  <c r="S101" i="67"/>
  <c r="S105" i="67"/>
  <c r="S84" i="67"/>
  <c r="S88" i="67"/>
  <c r="S92" i="67"/>
  <c r="S96" i="67"/>
  <c r="S104" i="67"/>
  <c r="S83" i="67"/>
  <c r="S87" i="67"/>
  <c r="S91" i="67"/>
  <c r="S95" i="67"/>
  <c r="S103" i="67"/>
  <c r="S86" i="67"/>
  <c r="S94" i="67"/>
  <c r="S93" i="67"/>
  <c r="S99" i="67"/>
  <c r="R76" i="67" s="1"/>
  <c r="S80" i="67"/>
  <c r="T80" i="67" s="1"/>
  <c r="S79" i="67"/>
  <c r="T79" i="67" s="1"/>
  <c r="S82" i="67"/>
  <c r="T82" i="67" s="1"/>
  <c r="T76" i="67"/>
  <c r="G110" i="63"/>
  <c r="V83" i="63" s="1"/>
  <c r="W83" i="63" s="1"/>
  <c r="G109" i="63"/>
  <c r="V82" i="63" s="1"/>
  <c r="W82" i="63" s="1"/>
  <c r="G108" i="63"/>
  <c r="V81" i="63" s="1"/>
  <c r="W81" i="63" s="1"/>
  <c r="G107" i="63"/>
  <c r="G106" i="63"/>
  <c r="G105" i="63"/>
  <c r="G104" i="63"/>
  <c r="G102" i="63"/>
  <c r="G101" i="63"/>
  <c r="G100" i="63"/>
  <c r="G99" i="63"/>
  <c r="G98" i="63"/>
  <c r="G97" i="63"/>
  <c r="G96" i="63"/>
  <c r="G95" i="63"/>
  <c r="G94" i="63"/>
  <c r="G93" i="63"/>
  <c r="G92" i="63"/>
  <c r="G91" i="63"/>
  <c r="G90" i="63"/>
  <c r="G89" i="63"/>
  <c r="G88" i="63"/>
  <c r="G87" i="63"/>
  <c r="G86" i="63"/>
  <c r="G11" i="63"/>
  <c r="F44" i="63" s="1"/>
  <c r="G12" i="63"/>
  <c r="F45" i="63" s="1"/>
  <c r="G13" i="63"/>
  <c r="F46" i="63" s="1"/>
  <c r="G14" i="63"/>
  <c r="F47" i="63" s="1"/>
  <c r="G15" i="63"/>
  <c r="F48" i="63" s="1"/>
  <c r="G16" i="63"/>
  <c r="F49" i="63" s="1"/>
  <c r="G17" i="63"/>
  <c r="F50" i="63" s="1"/>
  <c r="G18" i="63"/>
  <c r="F51" i="63" s="1"/>
  <c r="G19" i="63"/>
  <c r="F52" i="63" s="1"/>
  <c r="G21" i="63"/>
  <c r="F54" i="63" s="1"/>
  <c r="G22" i="63"/>
  <c r="F55" i="63" s="1"/>
  <c r="G23" i="63"/>
  <c r="F56" i="63" s="1"/>
  <c r="G24" i="63"/>
  <c r="F57" i="63" s="1"/>
  <c r="G25" i="63"/>
  <c r="F58" i="63" s="1"/>
  <c r="G26" i="63"/>
  <c r="F59" i="63" s="1"/>
  <c r="G28" i="63"/>
  <c r="F61" i="63" s="1"/>
  <c r="G29" i="63"/>
  <c r="F62" i="63" s="1"/>
  <c r="G30" i="63"/>
  <c r="F63" i="63" s="1"/>
  <c r="G31" i="63"/>
  <c r="F64" i="63" s="1"/>
  <c r="G32" i="63"/>
  <c r="F65" i="63" s="1"/>
  <c r="G33" i="63"/>
  <c r="F66" i="63" s="1"/>
  <c r="G34" i="63"/>
  <c r="F67" i="63" s="1"/>
  <c r="G34" i="62"/>
  <c r="T76" i="68" l="1"/>
  <c r="R2" i="67"/>
  <c r="T2" i="68"/>
  <c r="U141" i="63"/>
  <c r="U140" i="63"/>
  <c r="U139" i="63"/>
  <c r="U138" i="63"/>
  <c r="U137" i="63"/>
  <c r="U135" i="63"/>
  <c r="U134" i="63"/>
  <c r="U133" i="63"/>
  <c r="U132" i="63"/>
  <c r="U131" i="63"/>
  <c r="U130" i="63"/>
  <c r="U129" i="63"/>
  <c r="U128" i="63"/>
  <c r="U127" i="63"/>
  <c r="U126" i="63"/>
  <c r="U125" i="63"/>
  <c r="U124" i="63"/>
  <c r="U123" i="63"/>
  <c r="U122" i="63"/>
  <c r="U121" i="63"/>
  <c r="U120" i="63"/>
  <c r="U119" i="63"/>
  <c r="H142" i="63"/>
  <c r="U108" i="63"/>
  <c r="H141" i="63"/>
  <c r="U107" i="63"/>
  <c r="H140" i="63"/>
  <c r="U106" i="63"/>
  <c r="H139" i="63"/>
  <c r="U105" i="63"/>
  <c r="H138" i="63"/>
  <c r="U104" i="63"/>
  <c r="H137" i="63"/>
  <c r="U102" i="63"/>
  <c r="H135" i="63"/>
  <c r="U101" i="63"/>
  <c r="H134" i="63"/>
  <c r="U100" i="63"/>
  <c r="H133" i="63"/>
  <c r="U99" i="63"/>
  <c r="H132" i="63"/>
  <c r="U98" i="63"/>
  <c r="H131" i="63"/>
  <c r="U97" i="63"/>
  <c r="H130" i="63"/>
  <c r="U96" i="63"/>
  <c r="H129" i="63"/>
  <c r="U95" i="63"/>
  <c r="H128" i="63"/>
  <c r="U94" i="63"/>
  <c r="H127" i="63"/>
  <c r="U93" i="63"/>
  <c r="H126" i="63"/>
  <c r="U92" i="63"/>
  <c r="H125" i="63"/>
  <c r="U91" i="63"/>
  <c r="H124" i="63"/>
  <c r="U90" i="63"/>
  <c r="H123" i="63"/>
  <c r="U89" i="63"/>
  <c r="H122" i="63"/>
  <c r="U88" i="63"/>
  <c r="H121" i="63"/>
  <c r="U87" i="63"/>
  <c r="H120" i="63"/>
  <c r="U86" i="63"/>
  <c r="H119" i="63"/>
  <c r="V78" i="63"/>
  <c r="U65" i="63"/>
  <c r="U64" i="63"/>
  <c r="U63" i="63"/>
  <c r="U62" i="63"/>
  <c r="U61" i="63"/>
  <c r="U59" i="63"/>
  <c r="U58" i="63"/>
  <c r="U57" i="63"/>
  <c r="U56" i="63"/>
  <c r="U55" i="63"/>
  <c r="U54" i="63"/>
  <c r="U53" i="63"/>
  <c r="U52" i="63"/>
  <c r="U51" i="63"/>
  <c r="U50" i="63"/>
  <c r="U49" i="63"/>
  <c r="U48" i="63"/>
  <c r="U47" i="63"/>
  <c r="U46" i="63"/>
  <c r="U45" i="63"/>
  <c r="U44" i="63"/>
  <c r="U43" i="63"/>
  <c r="H67" i="63"/>
  <c r="U33" i="63"/>
  <c r="V6" i="63"/>
  <c r="W6" i="63" s="1"/>
  <c r="U32" i="63"/>
  <c r="H65" i="63"/>
  <c r="U31" i="63"/>
  <c r="H64" i="63"/>
  <c r="U30" i="63"/>
  <c r="H63" i="63"/>
  <c r="U29" i="63"/>
  <c r="H62" i="63"/>
  <c r="U28" i="63"/>
  <c r="H61" i="63"/>
  <c r="U26" i="63"/>
  <c r="H59" i="63"/>
  <c r="U25" i="63"/>
  <c r="H58" i="63"/>
  <c r="U24" i="63"/>
  <c r="H57" i="63"/>
  <c r="U23" i="63"/>
  <c r="H56" i="63"/>
  <c r="U22" i="63"/>
  <c r="H55" i="63"/>
  <c r="U21" i="63"/>
  <c r="H54" i="63"/>
  <c r="U20" i="63"/>
  <c r="H53" i="63"/>
  <c r="U19" i="63"/>
  <c r="H52" i="63"/>
  <c r="U18" i="63"/>
  <c r="H51" i="63"/>
  <c r="U17" i="63"/>
  <c r="H50" i="63"/>
  <c r="U16" i="63"/>
  <c r="H49" i="63"/>
  <c r="U15" i="63"/>
  <c r="H48" i="63"/>
  <c r="U14" i="63"/>
  <c r="H47" i="63"/>
  <c r="U13" i="63"/>
  <c r="H46" i="63"/>
  <c r="U12" i="63"/>
  <c r="H45" i="63"/>
  <c r="U11" i="63"/>
  <c r="H44" i="63"/>
  <c r="U10" i="63"/>
  <c r="H43" i="63"/>
  <c r="V5" i="63"/>
  <c r="W5" i="63" s="1"/>
  <c r="V2" i="63"/>
  <c r="U141" i="62"/>
  <c r="U140" i="62"/>
  <c r="U139" i="62"/>
  <c r="U138" i="62"/>
  <c r="U137" i="62"/>
  <c r="U135" i="62"/>
  <c r="U134" i="62"/>
  <c r="U133" i="62"/>
  <c r="U132" i="62"/>
  <c r="U131" i="62"/>
  <c r="U130" i="62"/>
  <c r="U129" i="62"/>
  <c r="U128" i="62"/>
  <c r="U127" i="62"/>
  <c r="U126" i="62"/>
  <c r="U125" i="62"/>
  <c r="U124" i="62"/>
  <c r="U123" i="62"/>
  <c r="U122" i="62"/>
  <c r="U121" i="62"/>
  <c r="U120" i="62"/>
  <c r="U119" i="62"/>
  <c r="G110" i="62"/>
  <c r="F143" i="62" s="1"/>
  <c r="H143" i="62" s="1"/>
  <c r="U109" i="62"/>
  <c r="G109" i="62"/>
  <c r="F142" i="62" s="1"/>
  <c r="H142" i="62" s="1"/>
  <c r="U108" i="62"/>
  <c r="G108" i="62"/>
  <c r="F141" i="62" s="1"/>
  <c r="H141" i="62" s="1"/>
  <c r="U107" i="62"/>
  <c r="G107" i="62"/>
  <c r="F140" i="62" s="1"/>
  <c r="H140" i="62" s="1"/>
  <c r="U106" i="62"/>
  <c r="G106" i="62"/>
  <c r="F139" i="62" s="1"/>
  <c r="H139" i="62" s="1"/>
  <c r="U105" i="62"/>
  <c r="G105" i="62"/>
  <c r="F138" i="62" s="1"/>
  <c r="H138" i="62" s="1"/>
  <c r="U104" i="62"/>
  <c r="G104" i="62"/>
  <c r="F137" i="62" s="1"/>
  <c r="H137" i="62" s="1"/>
  <c r="U102" i="62"/>
  <c r="G102" i="62"/>
  <c r="F135" i="62" s="1"/>
  <c r="H135" i="62" s="1"/>
  <c r="U101" i="62"/>
  <c r="G101" i="62"/>
  <c r="F134" i="62" s="1"/>
  <c r="H134" i="62" s="1"/>
  <c r="U100" i="62"/>
  <c r="G100" i="62"/>
  <c r="F133" i="62" s="1"/>
  <c r="H133" i="62" s="1"/>
  <c r="U99" i="62"/>
  <c r="G99" i="62"/>
  <c r="F132" i="62" s="1"/>
  <c r="H132" i="62" s="1"/>
  <c r="U98" i="62"/>
  <c r="G98" i="62"/>
  <c r="F131" i="62" s="1"/>
  <c r="H131" i="62" s="1"/>
  <c r="U97" i="62"/>
  <c r="G97" i="62"/>
  <c r="F130" i="62" s="1"/>
  <c r="H130" i="62" s="1"/>
  <c r="U96" i="62"/>
  <c r="G96" i="62"/>
  <c r="F129" i="62" s="1"/>
  <c r="H129" i="62" s="1"/>
  <c r="U95" i="62"/>
  <c r="G95" i="62"/>
  <c r="F128" i="62" s="1"/>
  <c r="H128" i="62" s="1"/>
  <c r="U94" i="62"/>
  <c r="G94" i="62"/>
  <c r="F127" i="62" s="1"/>
  <c r="H127" i="62" s="1"/>
  <c r="U93" i="62"/>
  <c r="G93" i="62"/>
  <c r="F126" i="62" s="1"/>
  <c r="H126" i="62" s="1"/>
  <c r="U92" i="62"/>
  <c r="G92" i="62"/>
  <c r="F125" i="62" s="1"/>
  <c r="H125" i="62" s="1"/>
  <c r="U91" i="62"/>
  <c r="G91" i="62"/>
  <c r="F124" i="62" s="1"/>
  <c r="H124" i="62" s="1"/>
  <c r="U90" i="62"/>
  <c r="G90" i="62"/>
  <c r="F123" i="62" s="1"/>
  <c r="H123" i="62" s="1"/>
  <c r="U89" i="62"/>
  <c r="G89" i="62"/>
  <c r="F122" i="62" s="1"/>
  <c r="H122" i="62" s="1"/>
  <c r="U88" i="62"/>
  <c r="G88" i="62"/>
  <c r="F121" i="62" s="1"/>
  <c r="H121" i="62" s="1"/>
  <c r="U87" i="62"/>
  <c r="G87" i="62"/>
  <c r="F120" i="62" s="1"/>
  <c r="H120" i="62" s="1"/>
  <c r="U86" i="62"/>
  <c r="G86" i="62"/>
  <c r="F119" i="62" s="1"/>
  <c r="H119" i="62" s="1"/>
  <c r="V78" i="62"/>
  <c r="V103" i="63" l="1"/>
  <c r="V136" i="63"/>
  <c r="V27" i="63"/>
  <c r="V60" i="63"/>
  <c r="V87" i="63"/>
  <c r="V91" i="63"/>
  <c r="V95" i="63"/>
  <c r="V99" i="63"/>
  <c r="V104" i="63"/>
  <c r="V108" i="63"/>
  <c r="V11" i="63"/>
  <c r="V15" i="63"/>
  <c r="V19" i="63"/>
  <c r="V23" i="63"/>
  <c r="V28" i="63"/>
  <c r="V32" i="63"/>
  <c r="V88" i="63"/>
  <c r="V92" i="63"/>
  <c r="V96" i="63"/>
  <c r="V100" i="63"/>
  <c r="V105" i="63"/>
  <c r="V109" i="63"/>
  <c r="V12" i="63"/>
  <c r="V16" i="63"/>
  <c r="V20" i="63"/>
  <c r="V24" i="63"/>
  <c r="V29" i="63"/>
  <c r="V33" i="63"/>
  <c r="V89" i="63"/>
  <c r="V93" i="63"/>
  <c r="V97" i="63"/>
  <c r="V101" i="63"/>
  <c r="V106" i="63"/>
  <c r="V110" i="63"/>
  <c r="V17" i="63"/>
  <c r="V21" i="63"/>
  <c r="V25" i="63"/>
  <c r="V34" i="63"/>
  <c r="V90" i="63"/>
  <c r="V94" i="63"/>
  <c r="V98" i="63"/>
  <c r="V102" i="63"/>
  <c r="V107" i="63"/>
  <c r="V86" i="63"/>
  <c r="V14" i="63"/>
  <c r="V18" i="63"/>
  <c r="V22" i="63"/>
  <c r="V26" i="63"/>
  <c r="V31" i="63"/>
  <c r="V10" i="63"/>
  <c r="V13" i="63"/>
  <c r="V30" i="63"/>
  <c r="V46" i="63"/>
  <c r="V54" i="63"/>
  <c r="V58" i="63"/>
  <c r="V50" i="63"/>
  <c r="V63" i="63"/>
  <c r="V143" i="63"/>
  <c r="V67" i="63"/>
  <c r="V142" i="63"/>
  <c r="V66" i="63"/>
  <c r="V43" i="63"/>
  <c r="V47" i="63"/>
  <c r="V51" i="63"/>
  <c r="V55" i="63"/>
  <c r="V64" i="63"/>
  <c r="W2" i="63"/>
  <c r="V120" i="63"/>
  <c r="V124" i="63"/>
  <c r="V128" i="63"/>
  <c r="V132" i="63"/>
  <c r="V137" i="63"/>
  <c r="V141" i="63"/>
  <c r="V45" i="63"/>
  <c r="V49" i="63"/>
  <c r="V53" i="63"/>
  <c r="V57" i="63"/>
  <c r="V62" i="63"/>
  <c r="V119" i="63"/>
  <c r="V123" i="63"/>
  <c r="V127" i="63"/>
  <c r="V131" i="63"/>
  <c r="V140" i="63"/>
  <c r="V122" i="63"/>
  <c r="V126" i="63"/>
  <c r="V130" i="63"/>
  <c r="V134" i="63"/>
  <c r="V139" i="63"/>
  <c r="V44" i="63"/>
  <c r="V48" i="63"/>
  <c r="V52" i="63"/>
  <c r="V56" i="63"/>
  <c r="V61" i="63"/>
  <c r="V65" i="63"/>
  <c r="V121" i="63"/>
  <c r="V125" i="63"/>
  <c r="V129" i="63"/>
  <c r="V133" i="63"/>
  <c r="V138" i="63"/>
  <c r="V7" i="63"/>
  <c r="W7" i="63" s="1"/>
  <c r="V59" i="63"/>
  <c r="W78" i="63"/>
  <c r="V135" i="63"/>
  <c r="H143" i="63"/>
  <c r="H66" i="63"/>
  <c r="V81" i="62"/>
  <c r="W81" i="62" s="1"/>
  <c r="V83" i="62"/>
  <c r="W83" i="62" s="1"/>
  <c r="V82" i="62"/>
  <c r="W82" i="62" s="1"/>
  <c r="W78" i="62"/>
  <c r="U2" i="63" l="1"/>
  <c r="U78" i="63"/>
  <c r="H67" i="62"/>
  <c r="G11" i="62"/>
  <c r="H44" i="62" s="1"/>
  <c r="G12" i="62"/>
  <c r="H45" i="62" s="1"/>
  <c r="G13" i="62"/>
  <c r="H46" i="62" s="1"/>
  <c r="G14" i="62"/>
  <c r="H47" i="62" s="1"/>
  <c r="G15" i="62"/>
  <c r="H48" i="62" s="1"/>
  <c r="G16" i="62"/>
  <c r="H49" i="62" s="1"/>
  <c r="G17" i="62"/>
  <c r="H50" i="62" s="1"/>
  <c r="G18" i="62"/>
  <c r="H51" i="62" s="1"/>
  <c r="G19" i="62"/>
  <c r="H52" i="62" s="1"/>
  <c r="G20" i="62"/>
  <c r="H53" i="62" s="1"/>
  <c r="G21" i="62"/>
  <c r="H54" i="62" s="1"/>
  <c r="G22" i="62"/>
  <c r="H55" i="62" s="1"/>
  <c r="G23" i="62"/>
  <c r="H56" i="62" s="1"/>
  <c r="G24" i="62"/>
  <c r="H57" i="62" s="1"/>
  <c r="G25" i="62"/>
  <c r="H58" i="62" s="1"/>
  <c r="G26" i="62"/>
  <c r="H59" i="62" s="1"/>
  <c r="G28" i="62"/>
  <c r="H61" i="62" s="1"/>
  <c r="G29" i="62"/>
  <c r="H62" i="62" s="1"/>
  <c r="G30" i="62"/>
  <c r="H63" i="62" s="1"/>
  <c r="G31" i="62"/>
  <c r="H64" i="62" s="1"/>
  <c r="G32" i="62"/>
  <c r="H65" i="62" s="1"/>
  <c r="G33" i="62"/>
  <c r="H66" i="62" s="1"/>
  <c r="V7" i="62"/>
  <c r="W7" i="62" s="1"/>
  <c r="G10" i="62"/>
  <c r="H43" i="62" s="1"/>
  <c r="U65" i="62"/>
  <c r="U64" i="62"/>
  <c r="U63" i="62"/>
  <c r="U62" i="62"/>
  <c r="U61" i="62"/>
  <c r="U59" i="62"/>
  <c r="U58" i="62"/>
  <c r="U57" i="62"/>
  <c r="U56" i="62"/>
  <c r="U55" i="62"/>
  <c r="U54" i="62"/>
  <c r="U53" i="62"/>
  <c r="U52" i="62"/>
  <c r="U51" i="62"/>
  <c r="U50" i="62"/>
  <c r="U49" i="62"/>
  <c r="U48" i="62"/>
  <c r="U47" i="62"/>
  <c r="U46" i="62"/>
  <c r="U45" i="62"/>
  <c r="U44" i="62"/>
  <c r="U43" i="62"/>
  <c r="U33" i="62"/>
  <c r="U32" i="62"/>
  <c r="U31" i="62"/>
  <c r="U30" i="62"/>
  <c r="U29" i="62"/>
  <c r="U28" i="62"/>
  <c r="U26" i="62"/>
  <c r="U25" i="62"/>
  <c r="U24" i="62"/>
  <c r="U23" i="62"/>
  <c r="U22" i="62"/>
  <c r="U21" i="62"/>
  <c r="U20" i="62"/>
  <c r="U19" i="62"/>
  <c r="U18" i="62"/>
  <c r="U17" i="62"/>
  <c r="U16" i="62"/>
  <c r="U15" i="62"/>
  <c r="U14" i="62"/>
  <c r="U13" i="62"/>
  <c r="U12" i="62"/>
  <c r="U11" i="62"/>
  <c r="U10" i="62"/>
  <c r="V6" i="62"/>
  <c r="W6" i="62" s="1"/>
  <c r="V2" i="62"/>
  <c r="V60" i="62" l="1"/>
  <c r="V86" i="62"/>
  <c r="V90" i="62"/>
  <c r="V94" i="62"/>
  <c r="V98" i="62"/>
  <c r="V102" i="62"/>
  <c r="V106" i="62"/>
  <c r="V11" i="62"/>
  <c r="V15" i="62"/>
  <c r="V19" i="62"/>
  <c r="V23" i="62"/>
  <c r="V27" i="62"/>
  <c r="V31" i="62"/>
  <c r="V22" i="62"/>
  <c r="V10" i="62"/>
  <c r="V87" i="62"/>
  <c r="V91" i="62"/>
  <c r="V95" i="62"/>
  <c r="V99" i="62"/>
  <c r="V103" i="62"/>
  <c r="V107" i="62"/>
  <c r="V12" i="62"/>
  <c r="V16" i="62"/>
  <c r="V20" i="62"/>
  <c r="V24" i="62"/>
  <c r="V28" i="62"/>
  <c r="V32" i="62"/>
  <c r="V88" i="62"/>
  <c r="V92" i="62"/>
  <c r="V96" i="62"/>
  <c r="V100" i="62"/>
  <c r="V104" i="62"/>
  <c r="V108" i="62"/>
  <c r="V13" i="62"/>
  <c r="V17" i="62"/>
  <c r="V21" i="62"/>
  <c r="V25" i="62"/>
  <c r="V29" i="62"/>
  <c r="V33" i="62"/>
  <c r="V89" i="62"/>
  <c r="V93" i="62"/>
  <c r="V97" i="62"/>
  <c r="V101" i="62"/>
  <c r="V105" i="62"/>
  <c r="V109" i="62"/>
  <c r="V14" i="62"/>
  <c r="V18" i="62"/>
  <c r="V26" i="62"/>
  <c r="V30" i="62"/>
  <c r="V5" i="62"/>
  <c r="W5" i="62" s="1"/>
  <c r="V62" i="62"/>
  <c r="V141" i="62"/>
  <c r="V140" i="62"/>
  <c r="V139" i="62"/>
  <c r="V138" i="62"/>
  <c r="V137" i="62"/>
  <c r="V135" i="62"/>
  <c r="V134" i="62"/>
  <c r="V133" i="62"/>
  <c r="V132" i="62"/>
  <c r="V131" i="62"/>
  <c r="V130" i="62"/>
  <c r="V129" i="62"/>
  <c r="V128" i="62"/>
  <c r="V127" i="62"/>
  <c r="V126" i="62"/>
  <c r="V125" i="62"/>
  <c r="V124" i="62"/>
  <c r="V123" i="62"/>
  <c r="V122" i="62"/>
  <c r="V121" i="62"/>
  <c r="V120" i="62"/>
  <c r="V119" i="62"/>
  <c r="V46" i="62"/>
  <c r="V50" i="62"/>
  <c r="V54" i="62"/>
  <c r="V58" i="62"/>
  <c r="V63" i="62"/>
  <c r="V43" i="62"/>
  <c r="V47" i="62"/>
  <c r="V51" i="62"/>
  <c r="V55" i="62"/>
  <c r="V59" i="62"/>
  <c r="V64" i="62"/>
  <c r="V44" i="62"/>
  <c r="V52" i="62"/>
  <c r="V61" i="62"/>
  <c r="V65" i="62"/>
  <c r="V48" i="62"/>
  <c r="V56" i="62"/>
  <c r="W2" i="62"/>
  <c r="V45" i="62"/>
  <c r="V49" i="62"/>
  <c r="V53" i="62"/>
  <c r="V57" i="62"/>
  <c r="U2" i="62" l="1"/>
  <c r="U78" i="62"/>
  <c r="H66" i="49" l="1"/>
  <c r="H59" i="49"/>
  <c r="T59" i="49"/>
  <c r="U6" i="49"/>
  <c r="V6" i="49" s="1"/>
  <c r="T33" i="49"/>
  <c r="T26" i="49"/>
  <c r="T44" i="49" l="1"/>
  <c r="T45" i="49"/>
  <c r="T46" i="49"/>
  <c r="T47" i="49"/>
  <c r="T48" i="49"/>
  <c r="T49" i="49"/>
  <c r="T50" i="49"/>
  <c r="T51" i="49"/>
  <c r="T52" i="49"/>
  <c r="T53" i="49"/>
  <c r="T54" i="49"/>
  <c r="T55" i="49"/>
  <c r="T56" i="49"/>
  <c r="T57" i="49"/>
  <c r="T58" i="49"/>
  <c r="T61" i="49"/>
  <c r="T62" i="49"/>
  <c r="T63" i="49"/>
  <c r="T64" i="49"/>
  <c r="T65" i="49"/>
  <c r="T43" i="49"/>
  <c r="H44" i="49" l="1"/>
  <c r="H45" i="49"/>
  <c r="H46" i="49"/>
  <c r="H47" i="49"/>
  <c r="H48" i="49"/>
  <c r="H49" i="49"/>
  <c r="H50" i="49"/>
  <c r="H51" i="49"/>
  <c r="H52" i="49"/>
  <c r="H53" i="49"/>
  <c r="H54" i="49"/>
  <c r="H55" i="49"/>
  <c r="H56" i="49"/>
  <c r="H57" i="49"/>
  <c r="H58" i="49"/>
  <c r="H61" i="49"/>
  <c r="H62" i="49"/>
  <c r="H63" i="49"/>
  <c r="H64" i="49"/>
  <c r="H65" i="49"/>
  <c r="H67" i="49"/>
  <c r="H43" i="49"/>
  <c r="U7" i="49" l="1"/>
  <c r="V7" i="49" s="1"/>
  <c r="U5" i="49"/>
  <c r="V5" i="49" s="1"/>
  <c r="T32" i="49" l="1"/>
  <c r="T31" i="49"/>
  <c r="T30" i="49"/>
  <c r="T29" i="49"/>
  <c r="T28" i="49"/>
  <c r="T25" i="49"/>
  <c r="T24" i="49"/>
  <c r="T23" i="49"/>
  <c r="T22" i="49"/>
  <c r="T21" i="49"/>
  <c r="T20" i="49"/>
  <c r="T19" i="49"/>
  <c r="T18" i="49"/>
  <c r="T17" i="49"/>
  <c r="T16" i="49"/>
  <c r="T15" i="49"/>
  <c r="T14" i="49"/>
  <c r="T13" i="49"/>
  <c r="T12" i="49"/>
  <c r="T11" i="49"/>
  <c r="T10" i="49"/>
  <c r="U2" i="49"/>
  <c r="U60" i="49" s="1"/>
  <c r="U59" i="49" l="1"/>
  <c r="U27" i="49"/>
  <c r="U26" i="49"/>
  <c r="U33" i="49"/>
  <c r="U63" i="49"/>
  <c r="U55" i="49"/>
  <c r="U58" i="49"/>
  <c r="U57" i="49"/>
  <c r="U62" i="49"/>
  <c r="U44" i="49"/>
  <c r="U53" i="49"/>
  <c r="U51" i="49"/>
  <c r="U54" i="49"/>
  <c r="U49" i="49"/>
  <c r="U56" i="49"/>
  <c r="U65" i="49"/>
  <c r="U47" i="49"/>
  <c r="U50" i="49"/>
  <c r="U45" i="49"/>
  <c r="U52" i="49"/>
  <c r="U61" i="49"/>
  <c r="U64" i="49"/>
  <c r="U46" i="49"/>
  <c r="U43" i="49"/>
  <c r="U48" i="49"/>
  <c r="U11" i="49"/>
  <c r="U15" i="49"/>
  <c r="U19" i="49"/>
  <c r="U23" i="49"/>
  <c r="U29" i="49"/>
  <c r="U10" i="49"/>
  <c r="U12" i="49"/>
  <c r="U16" i="49"/>
  <c r="U20" i="49"/>
  <c r="U24" i="49"/>
  <c r="U30" i="49"/>
  <c r="U13" i="49"/>
  <c r="U17" i="49"/>
  <c r="U21" i="49"/>
  <c r="U25" i="49"/>
  <c r="U31" i="49"/>
  <c r="U14" i="49"/>
  <c r="U18" i="49"/>
  <c r="U22" i="49"/>
  <c r="U28" i="49"/>
  <c r="U32" i="49"/>
  <c r="V2" i="49"/>
  <c r="T2" i="49" l="1"/>
</calcChain>
</file>

<file path=xl/sharedStrings.xml><?xml version="1.0" encoding="utf-8"?>
<sst xmlns="http://schemas.openxmlformats.org/spreadsheetml/2006/main" count="751" uniqueCount="119">
  <si>
    <t>Bracknell Forest</t>
  </si>
  <si>
    <t>Isle of Wight</t>
  </si>
  <si>
    <t>Medway</t>
  </si>
  <si>
    <t>Reading</t>
  </si>
  <si>
    <t>East Sussex</t>
  </si>
  <si>
    <t>West Sussex</t>
  </si>
  <si>
    <t>Hampshire</t>
  </si>
  <si>
    <t>Surrey</t>
  </si>
  <si>
    <t>Buckinghamshire</t>
  </si>
  <si>
    <t>Kent</t>
  </si>
  <si>
    <t>Milton Keynes</t>
  </si>
  <si>
    <t>Oxfordshire</t>
  </si>
  <si>
    <t>Portsmouth</t>
  </si>
  <si>
    <t>Slough</t>
  </si>
  <si>
    <t>Southampton</t>
  </si>
  <si>
    <t>West Berkshire</t>
  </si>
  <si>
    <t>Wokingham</t>
  </si>
  <si>
    <t>Contents</t>
  </si>
  <si>
    <t>Page</t>
  </si>
  <si>
    <t>Please click the icon below to go to the home page (Contents)</t>
  </si>
  <si>
    <t xml:space="preserve">WARNING - This spreadsheet uses macros please ensure you have enabled macros before attempting to use </t>
  </si>
  <si>
    <t>Windsor &amp; Maidenhead</t>
  </si>
  <si>
    <t>Brighton &amp; Hove</t>
  </si>
  <si>
    <t>South East</t>
  </si>
  <si>
    <t>Click the               icon on the home page to return to this page.</t>
  </si>
  <si>
    <t>Jump to...</t>
  </si>
  <si>
    <t>Select your LA here to highlight throughout the report:</t>
  </si>
  <si>
    <t>(None)</t>
  </si>
  <si>
    <t>Somerset</t>
  </si>
  <si>
    <t>Trend</t>
  </si>
  <si>
    <t>Home</t>
  </si>
  <si>
    <r>
      <t xml:space="preserve">CSC Workforce Data
</t>
    </r>
    <r>
      <rPr>
        <b/>
        <sz val="24"/>
        <color rgb="FF00B050"/>
        <rFont val="Arial"/>
        <family val="2"/>
      </rPr>
      <t>(Public)</t>
    </r>
  </si>
  <si>
    <t xml:space="preserve">This report has been updated using data published by the DfE. </t>
  </si>
  <si>
    <t>This report can be shared with external colleagues and members of the public.</t>
  </si>
  <si>
    <r>
      <t xml:space="preserve">If you have any queries regarding this report please contact Joe Cornford-Hutchings, Information Analyst, at </t>
    </r>
    <r>
      <rPr>
        <b/>
        <sz val="10"/>
        <rFont val="Arial"/>
        <family val="2"/>
      </rPr>
      <t>CS.DataManagement@eastsussex.gov.uk</t>
    </r>
    <r>
      <rPr>
        <sz val="10"/>
        <rFont val="Arial"/>
        <family val="2"/>
      </rPr>
      <t xml:space="preserve"> or on 01273 335931.</t>
    </r>
  </si>
  <si>
    <t>Social Worker Vacancies</t>
  </si>
  <si>
    <t>Social Worker Turnover</t>
  </si>
  <si>
    <t>Agency Social Workers</t>
  </si>
  <si>
    <t>Total Social Workers</t>
  </si>
  <si>
    <t>Number of Vacancies</t>
  </si>
  <si>
    <t>England</t>
  </si>
  <si>
    <t>South East Vacancy Rate</t>
  </si>
  <si>
    <t>England Vacancy Rate</t>
  </si>
  <si>
    <t>Vacancy Rate (%) 2015</t>
  </si>
  <si>
    <t>Swindon</t>
  </si>
  <si>
    <t>South West Vacancy Rate</t>
  </si>
  <si>
    <t>South West</t>
  </si>
  <si>
    <t>Total Number of Leavers</t>
  </si>
  <si>
    <t>Total Number of Starters</t>
  </si>
  <si>
    <t>Turnover Rate (%) 2015</t>
  </si>
  <si>
    <t>Social Worker Turnover (Headcount)</t>
  </si>
  <si>
    <t>Social Worker Turnover (FTE)</t>
  </si>
  <si>
    <t>Agency Worker Rate (Headcount)</t>
  </si>
  <si>
    <t>Number of Social Workers</t>
  </si>
  <si>
    <t>Number of Agency Workers</t>
  </si>
  <si>
    <t>Agency Worker Rate</t>
  </si>
  <si>
    <t xml:space="preserve">Number   Covering Vacancies </t>
  </si>
  <si>
    <t>x</t>
  </si>
  <si>
    <t>Agency Worker Rate 2015</t>
  </si>
  <si>
    <t>Agency Worker Rate (FTE)</t>
  </si>
  <si>
    <t>Number of FTE Social Workers</t>
  </si>
  <si>
    <t xml:space="preserve">Number  Covering Vacancies </t>
  </si>
  <si>
    <t xml:space="preserve">  40 to 49 years old</t>
  </si>
  <si>
    <t>30 to 39 years old</t>
  </si>
  <si>
    <t>20 to 29 years old</t>
  </si>
  <si>
    <t>Number</t>
  </si>
  <si>
    <t>Percentage</t>
  </si>
  <si>
    <t>40 to 49 years old</t>
  </si>
  <si>
    <t>Age (FTE)</t>
  </si>
  <si>
    <t>Age (Headcount)</t>
  </si>
  <si>
    <t>Time in Service (Headcount)</t>
  </si>
  <si>
    <t>2 - 5 Years</t>
  </si>
  <si>
    <t>5 - 10 Years</t>
  </si>
  <si>
    <t>Less than 2 Years</t>
  </si>
  <si>
    <t>10 - 20 Years</t>
  </si>
  <si>
    <t>20 - 30 Years</t>
  </si>
  <si>
    <t>30 Years or more</t>
  </si>
  <si>
    <t>Time in Service (FTE)</t>
  </si>
  <si>
    <t>Absence</t>
  </si>
  <si>
    <t>Age</t>
  </si>
  <si>
    <t>Where heat mapping is used to colour the tables this is done for each LA's data (i.e. in rows) and higher values are represented by darker colour.</t>
  </si>
  <si>
    <t>Time in Service</t>
  </si>
  <si>
    <t>Torbay</t>
  </si>
  <si>
    <t>Vacancy Rate (%) 2016</t>
  </si>
  <si>
    <t>Turnover Rate (%) 2016</t>
  </si>
  <si>
    <t>Agency Worker Rate 2016</t>
  </si>
  <si>
    <t>Number of Social Workers (Headcount)</t>
  </si>
  <si>
    <t>Number of FTE Social Workers (FTE)</t>
  </si>
  <si>
    <t>Year ending September 2017</t>
  </si>
  <si>
    <t>Vacancy Rate of Social Workers at 30th September 2017 (FTE)</t>
  </si>
  <si>
    <t>Turnover Rate of Social Workers, Year ending 30th September 2017 (Headcount)</t>
  </si>
  <si>
    <t>Turnover Rate of Social Workers, Year ending 30th September 2017 (FTE)</t>
  </si>
  <si>
    <t>Agency Worker Rate at 30th September 2017 (Headcount)</t>
  </si>
  <si>
    <t>Agency Worker Rate of Social Workers, Year ending 30th September 2017 (FTE)</t>
  </si>
  <si>
    <t>Age breakdown of Social Care Workforce at 30th September 2017 (Headcount) [Table]</t>
  </si>
  <si>
    <t>Age breakdown of Social Care Workforce at 30th September 2017 (Headcount) [Charts]</t>
  </si>
  <si>
    <t>Age breakdown of Social Care Workforce at 30th September 2017 (FTE) [Table]</t>
  </si>
  <si>
    <t>Age breakdown of Social Care Workforce at 30th September 2017 (FTE) [Charts]</t>
  </si>
  <si>
    <t>Time in Service of Social Care Workforce at 30th September 2017 (Headcount) [Table]</t>
  </si>
  <si>
    <t>Time in Service of Social Care Workforce at 30th September 2017 (Headcount) [Charts]</t>
  </si>
  <si>
    <t>Time in Service of Social Care Workforce at 30th September 2017 (FTE) [Table]</t>
  </si>
  <si>
    <t>Time in Service of Social Care Workforce at 30th September 2017 (FTE) [Charts]</t>
  </si>
  <si>
    <t>Change in Vacancy Rate of Social Workers at 30th September 2015-2017 (FTE)</t>
  </si>
  <si>
    <t>Change in Turnover Rate of Social Workers at 30th September 2015-2017 (Headcount)</t>
  </si>
  <si>
    <t>Change in Turnover Rate of Social Workers at 30th September 2015-2017 (FTE)</t>
  </si>
  <si>
    <t>Change in Agency Worker Rate at 30th September 2015-2017 (Headcount)</t>
  </si>
  <si>
    <t>Change in Agency Worker Rate at 30th September 2015-2017 (FTE)</t>
  </si>
  <si>
    <t>Vacancy Rate</t>
  </si>
  <si>
    <t>Vacancy Rate (%) 2017</t>
  </si>
  <si>
    <t>Change 2015-2017</t>
  </si>
  <si>
    <t>Turnover  Rate 2017</t>
  </si>
  <si>
    <t>Turnover Rate (%) 2017</t>
  </si>
  <si>
    <t>Agency Worker Rate 2017</t>
  </si>
  <si>
    <t>Age breakdown of Social Care Workforce at 30th September 2017 (Headcount)</t>
  </si>
  <si>
    <t>50 years and over</t>
  </si>
  <si>
    <t>Age breakdown of Social Care Workforce at 30th September 2017 (FTE)</t>
  </si>
  <si>
    <t>50 years old and over</t>
  </si>
  <si>
    <t>Time in Service of Social Care Workforce at 30th September 2017 (Headcount)</t>
  </si>
  <si>
    <t>Time in Service of Social Care Workforce at 30th September 2017 (FTE)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</si>
</sst>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General_)"/>
    <numFmt numFmtId="167" formatCode="0.0%"/>
  </numFmts>
  <fonts count="5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6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14"/>
      <color indexed="39"/>
      <name val="Arial"/>
      <family val="2"/>
    </font>
    <font>
      <b/>
      <sz val="12"/>
      <color indexed="39"/>
      <name val="Arial"/>
      <family val="2"/>
    </font>
    <font>
      <sz val="8"/>
      <color indexed="16"/>
      <name val="Arial"/>
      <family val="2"/>
    </font>
    <font>
      <b/>
      <sz val="24"/>
      <color indexed="39"/>
      <name val="Arial"/>
      <family val="2"/>
    </font>
    <font>
      <b/>
      <u/>
      <sz val="10"/>
      <color indexed="39"/>
      <name val="Arial"/>
      <family val="2"/>
    </font>
    <font>
      <b/>
      <sz val="12"/>
      <color indexed="63"/>
      <name val="Arial"/>
      <family val="2"/>
    </font>
    <font>
      <b/>
      <sz val="25"/>
      <name val="Arial"/>
      <family val="2"/>
    </font>
    <font>
      <sz val="8"/>
      <color theme="1" tint="0.249977111117893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rgb="FFC00000"/>
      <name val="Arial"/>
      <family val="2"/>
    </font>
    <font>
      <sz val="8"/>
      <color rgb="FFFF0000"/>
      <name val="Arial"/>
      <family val="2"/>
    </font>
    <font>
      <b/>
      <sz val="16"/>
      <color indexed="39"/>
      <name val="Arial"/>
      <family val="2"/>
    </font>
    <font>
      <b/>
      <sz val="24"/>
      <color rgb="FF00B050"/>
      <name val="Arial"/>
      <family val="2"/>
    </font>
    <font>
      <b/>
      <sz val="10"/>
      <color rgb="FF00B050"/>
      <name val="Arial"/>
      <family val="2"/>
    </font>
    <font>
      <sz val="8"/>
      <color theme="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 style="medium">
        <color indexed="39"/>
      </right>
      <top style="medium">
        <color indexed="39"/>
      </top>
      <bottom/>
      <diagonal/>
    </border>
    <border>
      <left style="medium">
        <color indexed="39"/>
      </left>
      <right/>
      <top/>
      <bottom/>
      <diagonal/>
    </border>
    <border>
      <left/>
      <right style="medium">
        <color indexed="39"/>
      </right>
      <top/>
      <bottom/>
      <diagonal/>
    </border>
    <border>
      <left style="medium">
        <color indexed="39"/>
      </left>
      <right/>
      <top/>
      <bottom style="medium">
        <color indexed="39"/>
      </bottom>
      <diagonal/>
    </border>
    <border>
      <left/>
      <right style="medium">
        <color indexed="39"/>
      </right>
      <top/>
      <bottom style="medium">
        <color indexed="39"/>
      </bottom>
      <diagonal/>
    </border>
    <border>
      <left/>
      <right/>
      <top/>
      <bottom style="thick">
        <color indexed="3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6FF99"/>
      </left>
      <right/>
      <top style="medium">
        <color rgb="FF66FF99"/>
      </top>
      <bottom style="medium">
        <color rgb="FF66FF99"/>
      </bottom>
      <diagonal/>
    </border>
    <border>
      <left/>
      <right style="medium">
        <color rgb="FF66FF99"/>
      </right>
      <top style="medium">
        <color rgb="FF66FF99"/>
      </top>
      <bottom style="medium">
        <color rgb="FF66FF99"/>
      </bottom>
      <diagonal/>
    </border>
    <border>
      <left style="medium">
        <color rgb="FF66FF99"/>
      </left>
      <right/>
      <top/>
      <bottom/>
      <diagonal/>
    </border>
    <border>
      <left style="thin">
        <color indexed="39"/>
      </left>
      <right/>
      <top style="thin">
        <color indexed="39"/>
      </top>
      <bottom/>
      <diagonal/>
    </border>
    <border>
      <left/>
      <right/>
      <top style="thin">
        <color indexed="39"/>
      </top>
      <bottom/>
      <diagonal/>
    </border>
    <border>
      <left/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39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3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3" fillId="0" borderId="0"/>
    <xf numFmtId="0" fontId="1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7" fillId="0" borderId="0" applyFont="0"/>
    <xf numFmtId="166" fontId="27" fillId="0" borderId="0"/>
    <xf numFmtId="0" fontId="26" fillId="0" borderId="0" applyNumberFormat="0" applyFill="0" applyBorder="0" applyAlignment="0" applyProtection="0"/>
    <xf numFmtId="0" fontId="1" fillId="0" borderId="0"/>
  </cellStyleXfs>
  <cellXfs count="352">
    <xf numFmtId="0" fontId="0" fillId="0" borderId="0" xfId="0"/>
    <xf numFmtId="0" fontId="5" fillId="24" borderId="0" xfId="0" applyFont="1" applyFill="1"/>
    <xf numFmtId="0" fontId="0" fillId="24" borderId="0" xfId="0" applyFill="1"/>
    <xf numFmtId="0" fontId="0" fillId="24" borderId="0" xfId="0" applyFill="1" applyBorder="1"/>
    <xf numFmtId="0" fontId="5" fillId="24" borderId="0" xfId="0" applyFont="1" applyFill="1" applyBorder="1"/>
    <xf numFmtId="0" fontId="30" fillId="24" borderId="0" xfId="0" applyFont="1" applyFill="1" applyBorder="1"/>
    <xf numFmtId="0" fontId="0" fillId="0" borderId="0" xfId="0" applyAlignment="1">
      <alignment wrapText="1"/>
    </xf>
    <xf numFmtId="0" fontId="33" fillId="24" borderId="0" xfId="0" applyFont="1" applyFill="1" applyBorder="1"/>
    <xf numFmtId="0" fontId="33" fillId="24" borderId="0" xfId="0" applyFont="1" applyFill="1"/>
    <xf numFmtId="0" fontId="33" fillId="24" borderId="0" xfId="0" applyFont="1" applyFill="1" applyBorder="1" applyAlignment="1">
      <alignment wrapText="1"/>
    </xf>
    <xf numFmtId="0" fontId="32" fillId="24" borderId="0" xfId="0" applyFont="1" applyFill="1" applyBorder="1" applyAlignment="1">
      <alignment horizontal="right"/>
    </xf>
    <xf numFmtId="0" fontId="1" fillId="24" borderId="0" xfId="0" applyFont="1" applyFill="1" applyBorder="1" applyAlignment="1">
      <alignment wrapText="1"/>
    </xf>
    <xf numFmtId="0" fontId="28" fillId="24" borderId="0" xfId="0" applyFont="1" applyFill="1" applyBorder="1"/>
    <xf numFmtId="0" fontId="28" fillId="24" borderId="10" xfId="0" applyFont="1" applyFill="1" applyBorder="1" applyAlignment="1">
      <alignment horizontal="left"/>
    </xf>
    <xf numFmtId="0" fontId="28" fillId="24" borderId="10" xfId="0" applyFont="1" applyFill="1" applyBorder="1" applyAlignment="1"/>
    <xf numFmtId="0" fontId="0" fillId="24" borderId="0" xfId="0" applyFill="1" applyBorder="1" applyAlignment="1">
      <alignment horizontal="right" wrapText="1"/>
    </xf>
    <xf numFmtId="0" fontId="0" fillId="24" borderId="0" xfId="0" applyFill="1" applyAlignment="1">
      <alignment wrapText="1"/>
    </xf>
    <xf numFmtId="0" fontId="2" fillId="24" borderId="0" xfId="0" applyFont="1" applyFill="1"/>
    <xf numFmtId="0" fontId="2" fillId="24" borderId="0" xfId="0" applyFont="1" applyFill="1" applyBorder="1"/>
    <xf numFmtId="0" fontId="0" fillId="24" borderId="12" xfId="0" applyFill="1" applyBorder="1"/>
    <xf numFmtId="0" fontId="0" fillId="24" borderId="13" xfId="0" applyFill="1" applyBorder="1"/>
    <xf numFmtId="0" fontId="2" fillId="24" borderId="11" xfId="0" applyFont="1" applyFill="1" applyBorder="1"/>
    <xf numFmtId="0" fontId="5" fillId="24" borderId="14" xfId="0" applyFont="1" applyFill="1" applyBorder="1"/>
    <xf numFmtId="0" fontId="5" fillId="24" borderId="12" xfId="0" applyFont="1" applyFill="1" applyBorder="1"/>
    <xf numFmtId="0" fontId="5" fillId="24" borderId="15" xfId="0" applyFont="1" applyFill="1" applyBorder="1"/>
    <xf numFmtId="0" fontId="5" fillId="24" borderId="16" xfId="0" applyFont="1" applyFill="1" applyBorder="1"/>
    <xf numFmtId="0" fontId="5" fillId="24" borderId="17" xfId="0" applyFont="1" applyFill="1" applyBorder="1"/>
    <xf numFmtId="0" fontId="5" fillId="24" borderId="18" xfId="0" applyFont="1" applyFill="1" applyBorder="1"/>
    <xf numFmtId="0" fontId="5" fillId="24" borderId="13" xfId="0" applyFont="1" applyFill="1" applyBorder="1"/>
    <xf numFmtId="0" fontId="5" fillId="24" borderId="19" xfId="0" applyFont="1" applyFill="1" applyBorder="1"/>
    <xf numFmtId="0" fontId="5" fillId="24" borderId="20" xfId="0" applyFont="1" applyFill="1" applyBorder="1"/>
    <xf numFmtId="0" fontId="6" fillId="24" borderId="17" xfId="0" applyFont="1" applyFill="1" applyBorder="1" applyAlignment="1">
      <alignment wrapText="1"/>
    </xf>
    <xf numFmtId="0" fontId="6" fillId="24" borderId="17" xfId="0" applyFont="1" applyFill="1" applyBorder="1"/>
    <xf numFmtId="0" fontId="33" fillId="24" borderId="16" xfId="0" applyFont="1" applyFill="1" applyBorder="1"/>
    <xf numFmtId="0" fontId="33" fillId="24" borderId="17" xfId="0" applyFont="1" applyFill="1" applyBorder="1"/>
    <xf numFmtId="0" fontId="28" fillId="24" borderId="0" xfId="0" applyFont="1" applyFill="1" applyBorder="1" applyAlignment="1">
      <alignment horizontal="left" indent="2"/>
    </xf>
    <xf numFmtId="0" fontId="1" fillId="24" borderId="0" xfId="0" applyFont="1" applyFill="1"/>
    <xf numFmtId="49" fontId="37" fillId="24" borderId="0" xfId="0" applyNumberFormat="1" applyFont="1" applyFill="1" applyBorder="1" applyAlignment="1">
      <alignment horizontal="right" wrapText="1"/>
    </xf>
    <xf numFmtId="0" fontId="2" fillId="24" borderId="0" xfId="0" applyFont="1" applyFill="1" applyBorder="1" applyProtection="1"/>
    <xf numFmtId="49" fontId="37" fillId="24" borderId="0" xfId="0" applyNumberFormat="1" applyFont="1" applyFill="1" applyBorder="1" applyAlignment="1">
      <alignment horizontal="right"/>
    </xf>
    <xf numFmtId="0" fontId="2" fillId="24" borderId="0" xfId="0" applyFont="1" applyFill="1" applyProtection="1"/>
    <xf numFmtId="0" fontId="2" fillId="24" borderId="0" xfId="0" applyFont="1" applyFill="1" applyBorder="1" applyAlignment="1" applyProtection="1"/>
    <xf numFmtId="0" fontId="2" fillId="24" borderId="0" xfId="0" applyFont="1" applyFill="1" applyAlignment="1" applyProtection="1"/>
    <xf numFmtId="3" fontId="2" fillId="24" borderId="0" xfId="0" applyNumberFormat="1" applyFont="1" applyFill="1" applyBorder="1" applyAlignment="1" applyProtection="1">
      <alignment horizontal="center"/>
    </xf>
    <xf numFmtId="0" fontId="9" fillId="24" borderId="0" xfId="0" applyFont="1" applyFill="1" applyBorder="1" applyAlignment="1" applyProtection="1">
      <alignment wrapText="1"/>
    </xf>
    <xf numFmtId="0" fontId="33" fillId="24" borderId="0" xfId="0" applyFont="1" applyFill="1" applyBorder="1" applyAlignment="1" applyProtection="1">
      <alignment horizontal="center" wrapText="1"/>
    </xf>
    <xf numFmtId="0" fontId="0" fillId="24" borderId="0" xfId="0" applyFill="1" applyBorder="1" applyAlignment="1" applyProtection="1">
      <alignment horizontal="center" wrapText="1"/>
    </xf>
    <xf numFmtId="0" fontId="0" fillId="24" borderId="0" xfId="0" applyFill="1" applyBorder="1" applyAlignment="1" applyProtection="1">
      <alignment wrapText="1"/>
    </xf>
    <xf numFmtId="0" fontId="44" fillId="0" borderId="22" xfId="0" applyFont="1" applyFill="1" applyBorder="1" applyAlignment="1" applyProtection="1">
      <alignment horizontal="center"/>
    </xf>
    <xf numFmtId="0" fontId="45" fillId="0" borderId="22" xfId="0" applyFont="1" applyFill="1" applyBorder="1" applyAlignment="1" applyProtection="1">
      <alignment horizontal="right"/>
    </xf>
    <xf numFmtId="0" fontId="45" fillId="0" borderId="22" xfId="0" applyFont="1" applyFill="1" applyBorder="1" applyAlignment="1" applyProtection="1">
      <alignment horizontal="right" vertical="center"/>
    </xf>
    <xf numFmtId="0" fontId="6" fillId="24" borderId="0" xfId="0" applyFont="1" applyFill="1" applyAlignment="1" applyProtection="1">
      <alignment horizontal="center"/>
    </xf>
    <xf numFmtId="0" fontId="6" fillId="24" borderId="0" xfId="0" applyFont="1" applyFill="1" applyBorder="1" applyAlignment="1" applyProtection="1">
      <alignment horizontal="center"/>
    </xf>
    <xf numFmtId="0" fontId="2" fillId="25" borderId="0" xfId="0" applyFont="1" applyFill="1" applyBorder="1" applyAlignment="1" applyProtection="1">
      <alignment wrapText="1"/>
    </xf>
    <xf numFmtId="0" fontId="6" fillId="25" borderId="0" xfId="0" applyFont="1" applyFill="1" applyBorder="1" applyAlignment="1" applyProtection="1">
      <alignment horizontal="center"/>
    </xf>
    <xf numFmtId="0" fontId="2" fillId="25" borderId="0" xfId="0" applyFont="1" applyFill="1" applyBorder="1" applyProtection="1"/>
    <xf numFmtId="0" fontId="8" fillId="24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vertical="top"/>
    </xf>
    <xf numFmtId="0" fontId="0" fillId="25" borderId="0" xfId="0" applyFill="1" applyBorder="1" applyAlignment="1">
      <alignment horizontal="left" vertical="top" wrapText="1"/>
    </xf>
    <xf numFmtId="0" fontId="34" fillId="25" borderId="0" xfId="0" applyFont="1" applyFill="1" applyBorder="1" applyAlignment="1" applyProtection="1">
      <alignment horizontal="left" vertical="top" wrapText="1"/>
    </xf>
    <xf numFmtId="0" fontId="0" fillId="25" borderId="0" xfId="0" applyFill="1" applyBorder="1" applyAlignment="1">
      <alignment wrapText="1"/>
    </xf>
    <xf numFmtId="0" fontId="45" fillId="0" borderId="22" xfId="0" applyFont="1" applyFill="1" applyBorder="1" applyAlignment="1" applyProtection="1">
      <alignment horizontal="left" vertical="center"/>
    </xf>
    <xf numFmtId="0" fontId="2" fillId="0" borderId="0" xfId="0" applyFont="1" applyFill="1" applyProtection="1"/>
    <xf numFmtId="0" fontId="2" fillId="0" borderId="0" xfId="0" applyFont="1" applyFill="1" applyAlignment="1" applyProtection="1"/>
    <xf numFmtId="0" fontId="34" fillId="0" borderId="0" xfId="0" applyFont="1" applyFill="1" applyBorder="1" applyProtection="1"/>
    <xf numFmtId="0" fontId="35" fillId="0" borderId="0" xfId="0" applyFont="1" applyFill="1" applyBorder="1" applyAlignment="1" applyProtection="1">
      <alignment horizontal="right"/>
    </xf>
    <xf numFmtId="0" fontId="34" fillId="0" borderId="0" xfId="0" applyFont="1" applyFill="1" applyBorder="1" applyAlignment="1" applyProtection="1">
      <alignment horizontal="right"/>
    </xf>
    <xf numFmtId="0" fontId="2" fillId="24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26" xfId="0" applyFont="1" applyFill="1" applyBorder="1" applyAlignment="1" applyProtection="1">
      <alignment horizontal="left" vertical="center" wrapText="1"/>
    </xf>
    <xf numFmtId="3" fontId="2" fillId="0" borderId="26" xfId="0" applyNumberFormat="1" applyFont="1" applyBorder="1" applyAlignment="1" applyProtection="1">
      <alignment horizontal="center" vertical="center"/>
    </xf>
    <xf numFmtId="164" fontId="2" fillId="0" borderId="22" xfId="0" applyNumberFormat="1" applyFont="1" applyBorder="1" applyAlignment="1" applyProtection="1">
      <alignment horizontal="center" vertical="center"/>
    </xf>
    <xf numFmtId="0" fontId="41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2" fillId="24" borderId="34" xfId="0" applyFont="1" applyFill="1" applyBorder="1" applyProtection="1"/>
    <xf numFmtId="0" fontId="2" fillId="24" borderId="35" xfId="0" applyFont="1" applyFill="1" applyBorder="1" applyProtection="1"/>
    <xf numFmtId="0" fontId="2" fillId="24" borderId="36" xfId="0" applyFont="1" applyFill="1" applyBorder="1" applyProtection="1"/>
    <xf numFmtId="0" fontId="36" fillId="24" borderId="37" xfId="0" applyFont="1" applyFill="1" applyBorder="1" applyProtection="1"/>
    <xf numFmtId="0" fontId="2" fillId="24" borderId="38" xfId="0" applyFont="1" applyFill="1" applyBorder="1" applyProtection="1"/>
    <xf numFmtId="0" fontId="2" fillId="24" borderId="37" xfId="0" applyFont="1" applyFill="1" applyBorder="1" applyProtection="1"/>
    <xf numFmtId="0" fontId="2" fillId="24" borderId="37" xfId="0" applyFont="1" applyFill="1" applyBorder="1" applyAlignment="1" applyProtection="1"/>
    <xf numFmtId="0" fontId="2" fillId="24" borderId="38" xfId="0" applyFont="1" applyFill="1" applyBorder="1" applyAlignment="1" applyProtection="1"/>
    <xf numFmtId="0" fontId="2" fillId="24" borderId="37" xfId="0" applyFont="1" applyFill="1" applyBorder="1" applyAlignment="1" applyProtection="1">
      <alignment vertical="center"/>
    </xf>
    <xf numFmtId="0" fontId="2" fillId="24" borderId="38" xfId="0" applyFont="1" applyFill="1" applyBorder="1" applyAlignment="1" applyProtection="1">
      <alignment vertical="center"/>
    </xf>
    <xf numFmtId="0" fontId="2" fillId="24" borderId="39" xfId="0" applyFont="1" applyFill="1" applyBorder="1" applyProtection="1"/>
    <xf numFmtId="0" fontId="2" fillId="24" borderId="40" xfId="0" applyFont="1" applyFill="1" applyBorder="1" applyProtection="1"/>
    <xf numFmtId="0" fontId="2" fillId="24" borderId="41" xfId="0" applyFont="1" applyFill="1" applyBorder="1" applyProtection="1"/>
    <xf numFmtId="0" fontId="48" fillId="24" borderId="0" xfId="0" applyFont="1" applyFill="1" applyBorder="1" applyAlignment="1" applyProtection="1">
      <alignment horizontal="left" vertical="center"/>
    </xf>
    <xf numFmtId="0" fontId="2" fillId="27" borderId="26" xfId="0" applyFont="1" applyFill="1" applyBorder="1" applyAlignment="1" applyProtection="1">
      <alignment horizontal="left" vertical="center" wrapText="1"/>
    </xf>
    <xf numFmtId="3" fontId="2" fillId="27" borderId="22" xfId="0" applyNumberFormat="1" applyFont="1" applyFill="1" applyBorder="1" applyAlignment="1" applyProtection="1">
      <alignment horizontal="center" vertical="center"/>
    </xf>
    <xf numFmtId="3" fontId="2" fillId="27" borderId="26" xfId="0" applyNumberFormat="1" applyFont="1" applyFill="1" applyBorder="1" applyAlignment="1" applyProtection="1">
      <alignment horizontal="center" vertical="center"/>
    </xf>
    <xf numFmtId="0" fontId="34" fillId="24" borderId="42" xfId="0" applyFont="1" applyFill="1" applyBorder="1" applyProtection="1"/>
    <xf numFmtId="0" fontId="34" fillId="24" borderId="43" xfId="0" applyFont="1" applyFill="1" applyBorder="1" applyProtection="1"/>
    <xf numFmtId="0" fontId="34" fillId="24" borderId="43" xfId="0" applyFont="1" applyFill="1" applyBorder="1" applyAlignment="1" applyProtection="1"/>
    <xf numFmtId="0" fontId="34" fillId="24" borderId="43" xfId="0" applyFont="1" applyFill="1" applyBorder="1" applyAlignment="1" applyProtection="1">
      <alignment vertical="center"/>
    </xf>
    <xf numFmtId="0" fontId="2" fillId="24" borderId="43" xfId="0" applyFont="1" applyFill="1" applyBorder="1" applyAlignment="1" applyProtection="1"/>
    <xf numFmtId="0" fontId="34" fillId="24" borderId="44" xfId="0" applyFont="1" applyFill="1" applyBorder="1" applyProtection="1"/>
    <xf numFmtId="0" fontId="2" fillId="24" borderId="45" xfId="0" applyFont="1" applyFill="1" applyBorder="1" applyProtection="1"/>
    <xf numFmtId="0" fontId="2" fillId="24" borderId="46" xfId="0" applyFont="1" applyFill="1" applyBorder="1" applyProtection="1"/>
    <xf numFmtId="0" fontId="2" fillId="24" borderId="47" xfId="0" applyFont="1" applyFill="1" applyBorder="1" applyProtection="1"/>
    <xf numFmtId="0" fontId="2" fillId="24" borderId="48" xfId="0" applyFont="1" applyFill="1" applyBorder="1" applyProtection="1"/>
    <xf numFmtId="0" fontId="34" fillId="0" borderId="49" xfId="0" applyFont="1" applyFill="1" applyBorder="1" applyProtection="1"/>
    <xf numFmtId="0" fontId="0" fillId="25" borderId="0" xfId="0" applyFill="1" applyBorder="1" applyAlignment="1" applyProtection="1">
      <protection locked="0"/>
    </xf>
    <xf numFmtId="0" fontId="34" fillId="0" borderId="24" xfId="0" applyFont="1" applyFill="1" applyBorder="1" applyProtection="1"/>
    <xf numFmtId="0" fontId="35" fillId="0" borderId="49" xfId="0" applyFont="1" applyFill="1" applyBorder="1" applyAlignment="1" applyProtection="1">
      <alignment horizontal="right"/>
    </xf>
    <xf numFmtId="0" fontId="34" fillId="0" borderId="46" xfId="0" applyFont="1" applyFill="1" applyBorder="1" applyProtection="1"/>
    <xf numFmtId="0" fontId="2" fillId="0" borderId="0" xfId="0" applyFont="1" applyFill="1" applyBorder="1" applyProtection="1"/>
    <xf numFmtId="0" fontId="44" fillId="0" borderId="22" xfId="0" applyFont="1" applyFill="1" applyBorder="1" applyAlignment="1" applyProtection="1">
      <alignment horizontal="center" wrapText="1"/>
    </xf>
    <xf numFmtId="0" fontId="34" fillId="0" borderId="46" xfId="0" applyFont="1" applyFill="1" applyBorder="1" applyAlignment="1" applyProtection="1"/>
    <xf numFmtId="0" fontId="2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right" vertical="center"/>
    </xf>
    <xf numFmtId="0" fontId="34" fillId="0" borderId="46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/>
    </xf>
    <xf numFmtId="0" fontId="35" fillId="0" borderId="1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center"/>
    </xf>
    <xf numFmtId="1" fontId="45" fillId="0" borderId="22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horizontal="right"/>
    </xf>
    <xf numFmtId="0" fontId="2" fillId="24" borderId="0" xfId="0" applyFont="1" applyFill="1" applyBorder="1" applyAlignment="1" applyProtection="1">
      <alignment wrapText="1"/>
    </xf>
    <xf numFmtId="0" fontId="32" fillId="24" borderId="37" xfId="0" applyFont="1" applyFill="1" applyBorder="1" applyAlignment="1" applyProtection="1">
      <alignment horizontal="center" wrapText="1"/>
    </xf>
    <xf numFmtId="1" fontId="2" fillId="0" borderId="26" xfId="0" applyNumberFormat="1" applyFont="1" applyBorder="1" applyAlignment="1" applyProtection="1">
      <alignment horizontal="center" vertical="center"/>
    </xf>
    <xf numFmtId="165" fontId="2" fillId="0" borderId="22" xfId="0" applyNumberFormat="1" applyFont="1" applyBorder="1" applyAlignment="1" applyProtection="1">
      <alignment horizontal="center" vertical="center"/>
    </xf>
    <xf numFmtId="0" fontId="2" fillId="24" borderId="43" xfId="0" applyFont="1" applyFill="1" applyBorder="1" applyProtection="1"/>
    <xf numFmtId="0" fontId="2" fillId="24" borderId="50" xfId="0" applyFont="1" applyFill="1" applyBorder="1" applyProtection="1"/>
    <xf numFmtId="0" fontId="2" fillId="24" borderId="51" xfId="0" applyFont="1" applyFill="1" applyBorder="1" applyProtection="1"/>
    <xf numFmtId="0" fontId="2" fillId="24" borderId="52" xfId="0" applyFont="1" applyFill="1" applyBorder="1" applyProtection="1"/>
    <xf numFmtId="0" fontId="1" fillId="0" borderId="0" xfId="0" applyFont="1" applyFill="1" applyBorder="1" applyProtection="1"/>
    <xf numFmtId="0" fontId="0" fillId="24" borderId="43" xfId="0" applyFill="1" applyBorder="1" applyProtection="1"/>
    <xf numFmtId="0" fontId="2" fillId="24" borderId="53" xfId="0" applyFont="1" applyFill="1" applyBorder="1" applyProtection="1"/>
    <xf numFmtId="0" fontId="6" fillId="24" borderId="53" xfId="0" applyFont="1" applyFill="1" applyBorder="1" applyAlignment="1" applyProtection="1">
      <alignment horizontal="center"/>
    </xf>
    <xf numFmtId="0" fontId="2" fillId="24" borderId="54" xfId="0" applyFont="1" applyFill="1" applyBorder="1" applyProtection="1"/>
    <xf numFmtId="0" fontId="0" fillId="24" borderId="28" xfId="0" applyFill="1" applyBorder="1" applyProtection="1"/>
    <xf numFmtId="0" fontId="0" fillId="24" borderId="38" xfId="0" applyFill="1" applyBorder="1" applyAlignment="1" applyProtection="1">
      <alignment wrapText="1"/>
    </xf>
    <xf numFmtId="0" fontId="47" fillId="25" borderId="0" xfId="0" applyFont="1" applyFill="1"/>
    <xf numFmtId="0" fontId="2" fillId="24" borderId="0" xfId="0" applyFont="1" applyFill="1" applyBorder="1" applyAlignment="1" applyProtection="1">
      <alignment horizontal="left" wrapText="1"/>
    </xf>
    <xf numFmtId="0" fontId="33" fillId="24" borderId="53" xfId="0" applyFont="1" applyFill="1" applyBorder="1" applyAlignment="1" applyProtection="1">
      <alignment vertical="top" wrapText="1"/>
    </xf>
    <xf numFmtId="0" fontId="6" fillId="24" borderId="0" xfId="0" applyFont="1" applyFill="1" applyBorder="1" applyAlignment="1" applyProtection="1">
      <alignment vertical="top" wrapText="1"/>
    </xf>
    <xf numFmtId="0" fontId="2" fillId="24" borderId="55" xfId="0" applyFont="1" applyFill="1" applyBorder="1" applyProtection="1"/>
    <xf numFmtId="0" fontId="0" fillId="0" borderId="0" xfId="0" applyBorder="1" applyAlignment="1">
      <alignment wrapText="1"/>
    </xf>
    <xf numFmtId="0" fontId="6" fillId="26" borderId="27" xfId="0" applyFont="1" applyFill="1" applyBorder="1" applyAlignment="1" applyProtection="1">
      <alignment horizontal="center" vertical="center" wrapText="1"/>
    </xf>
    <xf numFmtId="0" fontId="6" fillId="24" borderId="49" xfId="0" applyFont="1" applyFill="1" applyBorder="1" applyAlignment="1" applyProtection="1">
      <alignment horizontal="center"/>
    </xf>
    <xf numFmtId="0" fontId="2" fillId="24" borderId="49" xfId="0" applyFont="1" applyFill="1" applyBorder="1" applyProtection="1"/>
    <xf numFmtId="3" fontId="2" fillId="0" borderId="26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top"/>
    </xf>
    <xf numFmtId="0" fontId="6" fillId="25" borderId="0" xfId="0" applyFont="1" applyFill="1" applyBorder="1" applyAlignment="1" applyProtection="1">
      <alignment vertical="top"/>
      <protection locked="0"/>
    </xf>
    <xf numFmtId="165" fontId="2" fillId="0" borderId="26" xfId="0" applyNumberFormat="1" applyFont="1" applyFill="1" applyBorder="1" applyAlignment="1" applyProtection="1">
      <alignment horizontal="center" vertical="top"/>
      <protection hidden="1"/>
    </xf>
    <xf numFmtId="0" fontId="51" fillId="28" borderId="26" xfId="0" applyFont="1" applyFill="1" applyBorder="1" applyAlignment="1" applyProtection="1">
      <alignment horizontal="left" vertical="center" wrapText="1"/>
    </xf>
    <xf numFmtId="3" fontId="51" fillId="28" borderId="22" xfId="0" applyNumberFormat="1" applyFont="1" applyFill="1" applyBorder="1" applyAlignment="1" applyProtection="1">
      <alignment horizontal="center" vertical="center"/>
    </xf>
    <xf numFmtId="3" fontId="51" fillId="28" borderId="26" xfId="0" applyNumberFormat="1" applyFont="1" applyFill="1" applyBorder="1" applyAlignment="1" applyProtection="1">
      <alignment horizontal="center" vertical="center"/>
    </xf>
    <xf numFmtId="164" fontId="2" fillId="0" borderId="22" xfId="0" applyNumberFormat="1" applyFont="1" applyFill="1" applyBorder="1" applyAlignment="1" applyProtection="1">
      <alignment horizontal="center" vertical="center"/>
    </xf>
    <xf numFmtId="1" fontId="2" fillId="0" borderId="26" xfId="0" applyNumberFormat="1" applyFont="1" applyFill="1" applyBorder="1" applyAlignment="1" applyProtection="1">
      <alignment horizontal="center" vertical="top"/>
      <protection hidden="1"/>
    </xf>
    <xf numFmtId="1" fontId="2" fillId="27" borderId="26" xfId="0" applyNumberFormat="1" applyFont="1" applyFill="1" applyBorder="1" applyAlignment="1" applyProtection="1">
      <alignment horizontal="center" vertical="center"/>
    </xf>
    <xf numFmtId="1" fontId="51" fillId="28" borderId="26" xfId="0" applyNumberFormat="1" applyFont="1" applyFill="1" applyBorder="1" applyAlignment="1" applyProtection="1">
      <alignment horizontal="center" vertical="center"/>
    </xf>
    <xf numFmtId="0" fontId="43" fillId="0" borderId="0" xfId="0" applyFont="1" applyFill="1" applyProtection="1"/>
    <xf numFmtId="0" fontId="43" fillId="0" borderId="0" xfId="0" applyFont="1" applyFill="1" applyProtection="1">
      <protection hidden="1"/>
    </xf>
    <xf numFmtId="164" fontId="43" fillId="0" borderId="0" xfId="0" applyNumberFormat="1" applyFont="1" applyFill="1" applyProtection="1">
      <protection hidden="1"/>
    </xf>
    <xf numFmtId="164" fontId="43" fillId="0" borderId="0" xfId="0" applyNumberFormat="1" applyFont="1" applyFill="1" applyAlignment="1" applyProtection="1">
      <alignment vertical="top"/>
      <protection hidden="1"/>
    </xf>
    <xf numFmtId="0" fontId="6" fillId="0" borderId="46" xfId="0" applyFont="1" applyFill="1" applyBorder="1" applyAlignment="1" applyProtection="1">
      <alignment vertical="center"/>
    </xf>
    <xf numFmtId="0" fontId="34" fillId="0" borderId="21" xfId="0" applyFont="1" applyFill="1" applyBorder="1" applyProtection="1"/>
    <xf numFmtId="165" fontId="2" fillId="0" borderId="26" xfId="0" applyNumberFormat="1" applyFont="1" applyBorder="1" applyAlignment="1" applyProtection="1">
      <alignment horizontal="center" vertical="center"/>
    </xf>
    <xf numFmtId="165" fontId="2" fillId="0" borderId="22" xfId="0" applyNumberFormat="1" applyFont="1" applyFill="1" applyBorder="1" applyAlignment="1" applyProtection="1">
      <alignment horizontal="center" vertical="center"/>
    </xf>
    <xf numFmtId="9" fontId="2" fillId="0" borderId="30" xfId="0" applyNumberFormat="1" applyFont="1" applyFill="1" applyBorder="1" applyAlignment="1" applyProtection="1">
      <alignment horizontal="center" vertical="top"/>
      <protection hidden="1"/>
    </xf>
    <xf numFmtId="9" fontId="2" fillId="0" borderId="30" xfId="0" applyNumberFormat="1" applyFont="1" applyBorder="1" applyAlignment="1" applyProtection="1">
      <alignment horizontal="center" vertical="center"/>
    </xf>
    <xf numFmtId="9" fontId="2" fillId="27" borderId="30" xfId="0" applyNumberFormat="1" applyFont="1" applyFill="1" applyBorder="1" applyAlignment="1" applyProtection="1">
      <alignment horizontal="center" vertical="center"/>
    </xf>
    <xf numFmtId="9" fontId="51" fillId="28" borderId="30" xfId="0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/>
    <xf numFmtId="0" fontId="2" fillId="0" borderId="25" xfId="0" applyFont="1" applyFill="1" applyBorder="1" applyProtection="1"/>
    <xf numFmtId="0" fontId="35" fillId="0" borderId="25" xfId="0" applyFont="1" applyFill="1" applyBorder="1" applyAlignment="1" applyProtection="1">
      <alignment horizontal="right"/>
    </xf>
    <xf numFmtId="0" fontId="6" fillId="26" borderId="23" xfId="0" applyFont="1" applyFill="1" applyBorder="1" applyAlignment="1" applyProtection="1">
      <alignment horizontal="center" vertical="center" wrapText="1"/>
    </xf>
    <xf numFmtId="0" fontId="6" fillId="26" borderId="25" xfId="0" applyFont="1" applyFill="1" applyBorder="1" applyAlignment="1" applyProtection="1">
      <alignment horizontal="center" vertical="center" wrapText="1"/>
    </xf>
    <xf numFmtId="0" fontId="6" fillId="26" borderId="3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6" fillId="26" borderId="22" xfId="0" applyFont="1" applyFill="1" applyBorder="1" applyAlignment="1" applyProtection="1">
      <alignment horizontal="center" vertical="center" wrapText="1"/>
    </xf>
    <xf numFmtId="0" fontId="6" fillId="26" borderId="26" xfId="0" applyFont="1" applyFill="1" applyBorder="1" applyAlignment="1" applyProtection="1">
      <alignment horizontal="center" vertical="center" wrapText="1"/>
    </xf>
    <xf numFmtId="0" fontId="2" fillId="24" borderId="55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left" vertical="center"/>
    </xf>
    <xf numFmtId="1" fontId="45" fillId="0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Alignment="1" applyProtection="1">
      <alignment vertical="center"/>
    </xf>
    <xf numFmtId="1" fontId="35" fillId="0" borderId="0" xfId="0" applyNumberFormat="1" applyFont="1" applyFill="1" applyBorder="1" applyAlignment="1" applyProtection="1">
      <alignment horizontal="right"/>
    </xf>
    <xf numFmtId="0" fontId="45" fillId="0" borderId="0" xfId="0" applyFont="1" applyFill="1" applyBorder="1" applyAlignment="1" applyProtection="1">
      <alignment horizontal="right" vertical="center"/>
    </xf>
    <xf numFmtId="1" fontId="2" fillId="0" borderId="22" xfId="0" applyNumberFormat="1" applyFont="1" applyBorder="1" applyAlignment="1" applyProtection="1">
      <alignment horizontal="center" vertical="center"/>
    </xf>
    <xf numFmtId="1" fontId="2" fillId="0" borderId="22" xfId="0" applyNumberFormat="1" applyFont="1" applyFill="1" applyBorder="1" applyAlignment="1" applyProtection="1">
      <alignment horizontal="center" vertical="center"/>
    </xf>
    <xf numFmtId="1" fontId="2" fillId="27" borderId="22" xfId="0" applyNumberFormat="1" applyFont="1" applyFill="1" applyBorder="1" applyAlignment="1" applyProtection="1">
      <alignment horizontal="center" vertical="center"/>
    </xf>
    <xf numFmtId="1" fontId="51" fillId="28" borderId="22" xfId="0" applyNumberFormat="1" applyFont="1" applyFill="1" applyBorder="1" applyAlignment="1" applyProtection="1">
      <alignment horizontal="center" vertical="center"/>
    </xf>
    <xf numFmtId="1" fontId="2" fillId="0" borderId="22" xfId="0" applyNumberFormat="1" applyFont="1" applyFill="1" applyBorder="1" applyAlignment="1" applyProtection="1">
      <alignment horizontal="center" vertical="top"/>
      <protection hidden="1"/>
    </xf>
    <xf numFmtId="0" fontId="2" fillId="29" borderId="26" xfId="0" applyFont="1" applyFill="1" applyBorder="1" applyAlignment="1" applyProtection="1">
      <alignment horizontal="left" vertical="center" wrapText="1"/>
    </xf>
    <xf numFmtId="1" fontId="2" fillId="29" borderId="22" xfId="0" applyNumberFormat="1" applyFont="1" applyFill="1" applyBorder="1" applyAlignment="1" applyProtection="1">
      <alignment horizontal="center" vertical="center"/>
    </xf>
    <xf numFmtId="3" fontId="2" fillId="29" borderId="22" xfId="0" applyNumberFormat="1" applyFont="1" applyFill="1" applyBorder="1" applyAlignment="1" applyProtection="1">
      <alignment horizontal="center" vertical="center"/>
    </xf>
    <xf numFmtId="1" fontId="2" fillId="29" borderId="26" xfId="0" applyNumberFormat="1" applyFont="1" applyFill="1" applyBorder="1" applyAlignment="1" applyProtection="1">
      <alignment horizontal="center" vertical="center"/>
    </xf>
    <xf numFmtId="9" fontId="2" fillId="29" borderId="30" xfId="0" applyNumberFormat="1" applyFont="1" applyFill="1" applyBorder="1" applyAlignment="1" applyProtection="1">
      <alignment horizontal="center" vertical="center"/>
    </xf>
    <xf numFmtId="3" fontId="2" fillId="29" borderId="26" xfId="0" applyNumberFormat="1" applyFont="1" applyFill="1" applyBorder="1" applyAlignment="1" applyProtection="1">
      <alignment horizontal="center" vertical="center"/>
    </xf>
    <xf numFmtId="0" fontId="6" fillId="26" borderId="25" xfId="0" applyFont="1" applyFill="1" applyBorder="1" applyAlignment="1" applyProtection="1">
      <alignment horizontal="center" vertical="center" wrapText="1"/>
    </xf>
    <xf numFmtId="165" fontId="2" fillId="27" borderId="26" xfId="0" applyNumberFormat="1" applyFont="1" applyFill="1" applyBorder="1" applyAlignment="1" applyProtection="1">
      <alignment horizontal="center" vertical="center"/>
    </xf>
    <xf numFmtId="165" fontId="2" fillId="29" borderId="26" xfId="0" applyNumberFormat="1" applyFont="1" applyFill="1" applyBorder="1" applyAlignment="1" applyProtection="1">
      <alignment horizontal="center" vertical="center"/>
    </xf>
    <xf numFmtId="165" fontId="51" fillId="28" borderId="26" xfId="0" applyNumberFormat="1" applyFont="1" applyFill="1" applyBorder="1" applyAlignment="1" applyProtection="1">
      <alignment horizontal="center" vertical="center"/>
    </xf>
    <xf numFmtId="165" fontId="2" fillId="27" borderId="22" xfId="0" applyNumberFormat="1" applyFont="1" applyFill="1" applyBorder="1" applyAlignment="1" applyProtection="1">
      <alignment horizontal="center" vertical="center"/>
    </xf>
    <xf numFmtId="165" fontId="2" fillId="29" borderId="22" xfId="0" applyNumberFormat="1" applyFont="1" applyFill="1" applyBorder="1" applyAlignment="1" applyProtection="1">
      <alignment horizontal="center" vertical="center"/>
    </xf>
    <xf numFmtId="165" fontId="51" fillId="28" borderId="22" xfId="0" applyNumberFormat="1" applyFont="1" applyFill="1" applyBorder="1" applyAlignment="1" applyProtection="1">
      <alignment horizontal="center" vertical="center"/>
    </xf>
    <xf numFmtId="1" fontId="2" fillId="0" borderId="56" xfId="0" applyNumberFormat="1" applyFont="1" applyBorder="1" applyAlignment="1" applyProtection="1">
      <alignment horizontal="center" vertical="center"/>
    </xf>
    <xf numFmtId="1" fontId="2" fillId="0" borderId="56" xfId="0" applyNumberFormat="1" applyFont="1" applyFill="1" applyBorder="1" applyAlignment="1" applyProtection="1">
      <alignment horizontal="center" vertical="center"/>
    </xf>
    <xf numFmtId="1" fontId="2" fillId="27" borderId="56" xfId="0" applyNumberFormat="1" applyFont="1" applyFill="1" applyBorder="1" applyAlignment="1" applyProtection="1">
      <alignment horizontal="center" vertical="center"/>
    </xf>
    <xf numFmtId="1" fontId="2" fillId="29" borderId="56" xfId="0" applyNumberFormat="1" applyFont="1" applyFill="1" applyBorder="1" applyAlignment="1" applyProtection="1">
      <alignment horizontal="center" vertical="center"/>
    </xf>
    <xf numFmtId="3" fontId="51" fillId="28" borderId="56" xfId="0" applyNumberFormat="1" applyFont="1" applyFill="1" applyBorder="1" applyAlignment="1" applyProtection="1">
      <alignment horizontal="center" vertical="center"/>
    </xf>
    <xf numFmtId="1" fontId="2" fillId="0" borderId="25" xfId="0" applyNumberFormat="1" applyFont="1" applyBorder="1" applyAlignment="1" applyProtection="1">
      <alignment horizontal="center" vertical="center"/>
    </xf>
    <xf numFmtId="1" fontId="2" fillId="0" borderId="25" xfId="0" applyNumberFormat="1" applyFont="1" applyFill="1" applyBorder="1" applyAlignment="1" applyProtection="1">
      <alignment horizontal="center" vertical="center"/>
    </xf>
    <xf numFmtId="1" fontId="2" fillId="27" borderId="25" xfId="0" applyNumberFormat="1" applyFont="1" applyFill="1" applyBorder="1" applyAlignment="1" applyProtection="1">
      <alignment horizontal="center" vertical="center"/>
    </xf>
    <xf numFmtId="1" fontId="2" fillId="29" borderId="25" xfId="0" applyNumberFormat="1" applyFont="1" applyFill="1" applyBorder="1" applyAlignment="1" applyProtection="1">
      <alignment horizontal="center" vertical="center"/>
    </xf>
    <xf numFmtId="3" fontId="51" fillId="28" borderId="25" xfId="0" applyNumberFormat="1" applyFont="1" applyFill="1" applyBorder="1" applyAlignment="1" applyProtection="1">
      <alignment horizontal="center" vertical="center"/>
    </xf>
    <xf numFmtId="1" fontId="2" fillId="0" borderId="60" xfId="0" applyNumberFormat="1" applyFont="1" applyBorder="1" applyAlignment="1" applyProtection="1">
      <alignment horizontal="center" vertical="center"/>
    </xf>
    <xf numFmtId="1" fontId="2" fillId="0" borderId="60" xfId="0" applyNumberFormat="1" applyFont="1" applyFill="1" applyBorder="1" applyAlignment="1" applyProtection="1">
      <alignment horizontal="center" vertical="center"/>
    </xf>
    <xf numFmtId="1" fontId="2" fillId="27" borderId="60" xfId="0" applyNumberFormat="1" applyFont="1" applyFill="1" applyBorder="1" applyAlignment="1" applyProtection="1">
      <alignment horizontal="center" vertical="center"/>
    </xf>
    <xf numFmtId="1" fontId="2" fillId="29" borderId="60" xfId="0" applyNumberFormat="1" applyFont="1" applyFill="1" applyBorder="1" applyAlignment="1" applyProtection="1">
      <alignment horizontal="center" vertical="center"/>
    </xf>
    <xf numFmtId="3" fontId="51" fillId="28" borderId="60" xfId="0" applyNumberFormat="1" applyFont="1" applyFill="1" applyBorder="1" applyAlignment="1" applyProtection="1">
      <alignment horizontal="center" vertical="center"/>
    </xf>
    <xf numFmtId="0" fontId="35" fillId="25" borderId="0" xfId="0" applyFont="1" applyFill="1" applyBorder="1" applyAlignment="1" applyProtection="1">
      <alignment horizontal="right"/>
    </xf>
    <xf numFmtId="0" fontId="2" fillId="25" borderId="0" xfId="0" applyFont="1" applyFill="1" applyProtection="1"/>
    <xf numFmtId="0" fontId="6" fillId="26" borderId="59" xfId="0" applyFont="1" applyFill="1" applyBorder="1" applyAlignment="1" applyProtection="1">
      <alignment horizontal="center" vertical="center" wrapText="1"/>
    </xf>
    <xf numFmtId="0" fontId="2" fillId="25" borderId="0" xfId="0" applyFont="1" applyFill="1" applyBorder="1" applyAlignment="1" applyProtection="1">
      <alignment vertical="center"/>
    </xf>
    <xf numFmtId="0" fontId="2" fillId="25" borderId="61" xfId="0" applyFont="1" applyFill="1" applyBorder="1" applyProtection="1"/>
    <xf numFmtId="0" fontId="2" fillId="25" borderId="43" xfId="0" applyFont="1" applyFill="1" applyBorder="1" applyProtection="1"/>
    <xf numFmtId="0" fontId="2" fillId="25" borderId="21" xfId="0" applyFont="1" applyFill="1" applyBorder="1" applyProtection="1"/>
    <xf numFmtId="0" fontId="2" fillId="25" borderId="54" xfId="0" applyFont="1" applyFill="1" applyBorder="1" applyProtection="1"/>
    <xf numFmtId="165" fontId="2" fillId="0" borderId="60" xfId="0" applyNumberFormat="1" applyFont="1" applyBorder="1" applyAlignment="1" applyProtection="1">
      <alignment horizontal="center" vertical="center"/>
    </xf>
    <xf numFmtId="165" fontId="2" fillId="0" borderId="60" xfId="0" applyNumberFormat="1" applyFont="1" applyFill="1" applyBorder="1" applyAlignment="1" applyProtection="1">
      <alignment horizontal="center" vertical="center"/>
    </xf>
    <xf numFmtId="0" fontId="2" fillId="24" borderId="62" xfId="0" applyFont="1" applyFill="1" applyBorder="1" applyProtection="1"/>
    <xf numFmtId="0" fontId="2" fillId="25" borderId="0" xfId="0" applyFont="1" applyFill="1" applyBorder="1" applyAlignment="1" applyProtection="1">
      <alignment horizontal="left" vertical="top" wrapText="1"/>
      <protection locked="0"/>
    </xf>
    <xf numFmtId="0" fontId="6" fillId="25" borderId="0" xfId="0" applyFont="1" applyFill="1" applyBorder="1" applyAlignment="1" applyProtection="1">
      <alignment horizontal="left" vertical="top" wrapText="1"/>
      <protection locked="0"/>
    </xf>
    <xf numFmtId="0" fontId="6" fillId="26" borderId="60" xfId="0" applyFont="1" applyFill="1" applyBorder="1" applyAlignment="1" applyProtection="1">
      <alignment horizontal="center" vertical="center" wrapText="1"/>
    </xf>
    <xf numFmtId="1" fontId="51" fillId="28" borderId="60" xfId="0" applyNumberFormat="1" applyFont="1" applyFill="1" applyBorder="1" applyAlignment="1" applyProtection="1">
      <alignment horizontal="center" vertical="center"/>
    </xf>
    <xf numFmtId="0" fontId="2" fillId="25" borderId="0" xfId="0" applyFont="1" applyFill="1" applyBorder="1" applyAlignment="1" applyProtection="1"/>
    <xf numFmtId="0" fontId="33" fillId="25" borderId="0" xfId="0" applyFont="1" applyFill="1" applyBorder="1" applyAlignment="1" applyProtection="1">
      <alignment horizontal="center" wrapText="1"/>
    </xf>
    <xf numFmtId="0" fontId="33" fillId="24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right"/>
    </xf>
    <xf numFmtId="165" fontId="2" fillId="0" borderId="22" xfId="0" applyNumberFormat="1" applyFont="1" applyFill="1" applyBorder="1" applyProtection="1">
      <protection hidden="1"/>
    </xf>
    <xf numFmtId="165" fontId="2" fillId="0" borderId="22" xfId="0" applyNumberFormat="1" applyFont="1" applyFill="1" applyBorder="1" applyAlignment="1" applyProtection="1">
      <alignment horizontal="right"/>
    </xf>
    <xf numFmtId="165" fontId="2" fillId="27" borderId="22" xfId="0" applyNumberFormat="1" applyFont="1" applyFill="1" applyBorder="1" applyProtection="1">
      <protection hidden="1"/>
    </xf>
    <xf numFmtId="165" fontId="2" fillId="27" borderId="22" xfId="0" applyNumberFormat="1" applyFont="1" applyFill="1" applyBorder="1" applyAlignment="1" applyProtection="1">
      <alignment vertical="top"/>
      <protection hidden="1"/>
    </xf>
    <xf numFmtId="165" fontId="2" fillId="30" borderId="22" xfId="0" applyNumberFormat="1" applyFont="1" applyFill="1" applyBorder="1" applyAlignment="1" applyProtection="1">
      <alignment horizontal="right"/>
    </xf>
    <xf numFmtId="165" fontId="2" fillId="30" borderId="22" xfId="0" applyNumberFormat="1" applyFont="1" applyFill="1" applyBorder="1" applyAlignment="1" applyProtection="1">
      <alignment vertical="top"/>
      <protection hidden="1"/>
    </xf>
    <xf numFmtId="165" fontId="51" fillId="28" borderId="22" xfId="0" applyNumberFormat="1" applyFont="1" applyFill="1" applyBorder="1" applyAlignment="1" applyProtection="1">
      <alignment vertical="center"/>
    </xf>
    <xf numFmtId="0" fontId="2" fillId="27" borderId="22" xfId="0" applyFont="1" applyFill="1" applyBorder="1" applyProtection="1"/>
    <xf numFmtId="0" fontId="2" fillId="30" borderId="22" xfId="0" applyFont="1" applyFill="1" applyBorder="1" applyProtection="1"/>
    <xf numFmtId="0" fontId="51" fillId="28" borderId="22" xfId="0" applyFont="1" applyFill="1" applyBorder="1" applyProtection="1"/>
    <xf numFmtId="0" fontId="0" fillId="0" borderId="0" xfId="0" applyBorder="1" applyAlignment="1">
      <alignment vertical="top" wrapText="1"/>
    </xf>
    <xf numFmtId="0" fontId="41" fillId="24" borderId="0" xfId="0" applyFont="1" applyFill="1" applyBorder="1" applyAlignment="1" applyProtection="1">
      <alignment vertical="top" wrapText="1"/>
    </xf>
    <xf numFmtId="0" fontId="6" fillId="25" borderId="49" xfId="0" applyFont="1" applyFill="1" applyBorder="1" applyAlignment="1" applyProtection="1">
      <alignment vertical="top" wrapText="1"/>
    </xf>
    <xf numFmtId="0" fontId="4" fillId="25" borderId="49" xfId="0" applyFont="1" applyFill="1" applyBorder="1" applyAlignment="1" applyProtection="1">
      <alignment vertical="center" wrapText="1"/>
    </xf>
    <xf numFmtId="0" fontId="2" fillId="25" borderId="49" xfId="0" applyFont="1" applyFill="1" applyBorder="1" applyAlignment="1" applyProtection="1">
      <alignment horizontal="left" vertical="center"/>
    </xf>
    <xf numFmtId="0" fontId="2" fillId="25" borderId="49" xfId="0" applyFont="1" applyFill="1" applyBorder="1" applyProtection="1"/>
    <xf numFmtId="0" fontId="6" fillId="25" borderId="49" xfId="0" applyFont="1" applyFill="1" applyBorder="1" applyAlignment="1" applyProtection="1">
      <alignment horizontal="center"/>
    </xf>
    <xf numFmtId="0" fontId="6" fillId="25" borderId="0" xfId="0" applyFont="1" applyFill="1" applyBorder="1" applyAlignment="1">
      <alignment vertical="top" wrapText="1"/>
    </xf>
    <xf numFmtId="0" fontId="4" fillId="25" borderId="0" xfId="0" applyFont="1" applyFill="1" applyBorder="1" applyAlignment="1">
      <alignment vertical="center" wrapText="1"/>
    </xf>
    <xf numFmtId="0" fontId="6" fillId="25" borderId="53" xfId="0" applyFont="1" applyFill="1" applyBorder="1" applyAlignment="1">
      <alignment vertical="top" wrapText="1"/>
    </xf>
    <xf numFmtId="0" fontId="4" fillId="25" borderId="53" xfId="0" applyFont="1" applyFill="1" applyBorder="1" applyAlignment="1">
      <alignment vertical="center" wrapText="1"/>
    </xf>
    <xf numFmtId="0" fontId="2" fillId="25" borderId="53" xfId="0" applyFont="1" applyFill="1" applyBorder="1" applyProtection="1"/>
    <xf numFmtId="0" fontId="6" fillId="25" borderId="53" xfId="0" applyFont="1" applyFill="1" applyBorder="1" applyAlignment="1" applyProtection="1">
      <alignment horizontal="center"/>
    </xf>
    <xf numFmtId="0" fontId="2" fillId="25" borderId="49" xfId="0" applyFont="1" applyFill="1" applyBorder="1" applyAlignment="1" applyProtection="1">
      <alignment horizontal="left"/>
    </xf>
    <xf numFmtId="4" fontId="2" fillId="25" borderId="0" xfId="0" applyNumberFormat="1" applyFont="1" applyFill="1" applyBorder="1" applyAlignment="1" applyProtection="1">
      <alignment horizontal="left" vertical="top"/>
    </xf>
    <xf numFmtId="0" fontId="0" fillId="25" borderId="0" xfId="0" applyFill="1" applyBorder="1" applyAlignment="1">
      <alignment vertical="center" wrapText="1"/>
    </xf>
    <xf numFmtId="0" fontId="2" fillId="25" borderId="0" xfId="0" applyFont="1" applyFill="1" applyBorder="1" applyAlignment="1" applyProtection="1">
      <alignment horizontal="left"/>
    </xf>
    <xf numFmtId="0" fontId="2" fillId="25" borderId="53" xfId="0" applyFont="1" applyFill="1" applyBorder="1" applyAlignment="1">
      <alignment vertical="top" wrapText="1"/>
    </xf>
    <xf numFmtId="0" fontId="0" fillId="25" borderId="53" xfId="0" applyFill="1" applyBorder="1" applyAlignment="1">
      <alignment vertical="center" wrapText="1"/>
    </xf>
    <xf numFmtId="4" fontId="2" fillId="25" borderId="53" xfId="0" applyNumberFormat="1" applyFont="1" applyFill="1" applyBorder="1" applyAlignment="1" applyProtection="1">
      <alignment horizontal="left" vertical="top"/>
    </xf>
    <xf numFmtId="0" fontId="0" fillId="25" borderId="0" xfId="0" applyFill="1" applyBorder="1" applyAlignment="1"/>
    <xf numFmtId="0" fontId="6" fillId="0" borderId="0" xfId="0" applyFont="1" applyFill="1" applyAlignment="1" applyProtection="1">
      <alignment horizontal="center"/>
    </xf>
    <xf numFmtId="0" fontId="2" fillId="25" borderId="48" xfId="0" applyFont="1" applyFill="1" applyBorder="1" applyProtection="1"/>
    <xf numFmtId="0" fontId="41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164" fontId="2" fillId="0" borderId="26" xfId="0" applyNumberFormat="1" applyFont="1" applyBorder="1" applyAlignment="1" applyProtection="1">
      <alignment horizontal="center" vertical="center"/>
    </xf>
    <xf numFmtId="164" fontId="2" fillId="0" borderId="26" xfId="0" applyNumberFormat="1" applyFont="1" applyFill="1" applyBorder="1" applyAlignment="1" applyProtection="1">
      <alignment horizontal="center" vertical="center"/>
    </xf>
    <xf numFmtId="165" fontId="2" fillId="0" borderId="26" xfId="0" applyNumberFormat="1" applyFont="1" applyFill="1" applyBorder="1" applyAlignment="1" applyProtection="1">
      <alignment horizontal="center" vertical="center"/>
    </xf>
    <xf numFmtId="0" fontId="6" fillId="26" borderId="22" xfId="0" applyFont="1" applyFill="1" applyBorder="1" applyAlignment="1" applyProtection="1">
      <alignment horizontal="center" vertical="center" wrapText="1"/>
    </xf>
    <xf numFmtId="167" fontId="2" fillId="0" borderId="60" xfId="0" applyNumberFormat="1" applyFont="1" applyBorder="1" applyAlignment="1" applyProtection="1">
      <alignment horizontal="center" vertical="center"/>
    </xf>
    <xf numFmtId="167" fontId="2" fillId="0" borderId="22" xfId="0" applyNumberFormat="1" applyFont="1" applyBorder="1" applyAlignment="1" applyProtection="1">
      <alignment horizontal="center" vertical="center"/>
    </xf>
    <xf numFmtId="167" fontId="2" fillId="0" borderId="26" xfId="0" applyNumberFormat="1" applyFont="1" applyFill="1" applyBorder="1" applyAlignment="1" applyProtection="1">
      <alignment horizontal="center" vertical="top"/>
      <protection hidden="1"/>
    </xf>
    <xf numFmtId="167" fontId="2" fillId="0" borderId="26" xfId="0" applyNumberFormat="1" applyFont="1" applyBorder="1" applyAlignment="1" applyProtection="1">
      <alignment horizontal="center" vertical="center"/>
    </xf>
    <xf numFmtId="0" fontId="2" fillId="25" borderId="46" xfId="0" applyFont="1" applyFill="1" applyBorder="1" applyProtection="1"/>
    <xf numFmtId="1" fontId="51" fillId="28" borderId="25" xfId="0" applyNumberFormat="1" applyFont="1" applyFill="1" applyBorder="1" applyAlignment="1" applyProtection="1">
      <alignment horizontal="center" vertical="center"/>
    </xf>
    <xf numFmtId="167" fontId="2" fillId="0" borderId="22" xfId="0" applyNumberFormat="1" applyFont="1" applyFill="1" applyBorder="1" applyAlignment="1" applyProtection="1">
      <alignment horizontal="center" vertical="top"/>
      <protection hidden="1"/>
    </xf>
    <xf numFmtId="0" fontId="6" fillId="25" borderId="0" xfId="0" applyFont="1" applyFill="1" applyAlignment="1" applyProtection="1">
      <alignment horizontal="center"/>
    </xf>
    <xf numFmtId="0" fontId="6" fillId="26" borderId="24" xfId="0" applyFont="1" applyFill="1" applyBorder="1" applyAlignment="1" applyProtection="1">
      <alignment horizontal="center" vertical="center" wrapText="1"/>
    </xf>
    <xf numFmtId="165" fontId="2" fillId="0" borderId="63" xfId="0" applyNumberFormat="1" applyFont="1" applyFill="1" applyBorder="1" applyAlignment="1" applyProtection="1">
      <alignment horizontal="center" vertical="top"/>
      <protection hidden="1"/>
    </xf>
    <xf numFmtId="165" fontId="2" fillId="0" borderId="63" xfId="0" applyNumberFormat="1" applyFont="1" applyBorder="1" applyAlignment="1" applyProtection="1">
      <alignment horizontal="center" vertical="center"/>
    </xf>
    <xf numFmtId="165" fontId="2" fillId="27" borderId="63" xfId="0" applyNumberFormat="1" applyFont="1" applyFill="1" applyBorder="1" applyAlignment="1" applyProtection="1">
      <alignment horizontal="center" vertical="center"/>
    </xf>
    <xf numFmtId="165" fontId="2" fillId="29" borderId="63" xfId="0" applyNumberFormat="1" applyFont="1" applyFill="1" applyBorder="1" applyAlignment="1" applyProtection="1">
      <alignment horizontal="center" vertical="center"/>
    </xf>
    <xf numFmtId="165" fontId="51" fillId="28" borderId="63" xfId="0" applyNumberFormat="1" applyFont="1" applyFill="1" applyBorder="1" applyAlignment="1" applyProtection="1">
      <alignment horizontal="center" vertical="center"/>
    </xf>
    <xf numFmtId="167" fontId="2" fillId="0" borderId="22" xfId="0" applyNumberFormat="1" applyFont="1" applyFill="1" applyBorder="1" applyAlignment="1" applyProtection="1">
      <alignment horizontal="center" vertical="center"/>
    </xf>
    <xf numFmtId="167" fontId="2" fillId="0" borderId="26" xfId="0" applyNumberFormat="1" applyFont="1" applyFill="1" applyBorder="1" applyAlignment="1" applyProtection="1">
      <alignment horizontal="center" vertical="center"/>
    </xf>
    <xf numFmtId="0" fontId="39" fillId="24" borderId="0" xfId="0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29" fillId="24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29" fillId="0" borderId="29" xfId="0" applyFont="1" applyBorder="1" applyAlignment="1">
      <alignment horizontal="center" wrapText="1"/>
    </xf>
    <xf numFmtId="0" fontId="0" fillId="0" borderId="29" xfId="0" applyBorder="1" applyAlignment="1">
      <alignment wrapText="1"/>
    </xf>
    <xf numFmtId="0" fontId="1" fillId="24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50" fillId="24" borderId="0" xfId="0" applyFont="1" applyFill="1" applyAlignment="1">
      <alignment horizontal="center" wrapText="1"/>
    </xf>
    <xf numFmtId="0" fontId="46" fillId="0" borderId="0" xfId="0" applyFont="1" applyAlignment="1">
      <alignment horizontal="center" wrapText="1"/>
    </xf>
    <xf numFmtId="0" fontId="2" fillId="24" borderId="50" xfId="0" applyFont="1" applyFill="1" applyBorder="1" applyAlignment="1" applyProtection="1">
      <alignment horizontal="center" wrapText="1"/>
    </xf>
    <xf numFmtId="0" fontId="0" fillId="0" borderId="51" xfId="0" applyBorder="1" applyAlignment="1" applyProtection="1">
      <alignment wrapText="1"/>
    </xf>
    <xf numFmtId="0" fontId="0" fillId="0" borderId="52" xfId="0" applyBorder="1" applyAlignment="1" applyProtection="1">
      <alignment wrapText="1"/>
    </xf>
    <xf numFmtId="0" fontId="6" fillId="25" borderId="0" xfId="0" applyFont="1" applyFill="1" applyBorder="1" applyAlignment="1" applyProtection="1">
      <alignment horizontal="left" vertical="center" wrapText="1"/>
    </xf>
    <xf numFmtId="0" fontId="0" fillId="25" borderId="0" xfId="0" applyFill="1" applyBorder="1" applyAlignment="1" applyProtection="1">
      <alignment horizontal="left" vertical="center" wrapText="1"/>
    </xf>
    <xf numFmtId="0" fontId="4" fillId="25" borderId="31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wrapText="1"/>
      <protection locked="0"/>
    </xf>
    <xf numFmtId="0" fontId="32" fillId="25" borderId="33" xfId="0" applyFont="1" applyFill="1" applyBorder="1" applyAlignment="1" applyProtection="1">
      <alignment horizontal="center" vertical="center" wrapText="1"/>
    </xf>
    <xf numFmtId="0" fontId="2" fillId="24" borderId="0" xfId="0" applyFont="1" applyFill="1" applyBorder="1" applyAlignment="1" applyProtection="1">
      <alignment horizontal="left" wrapText="1"/>
    </xf>
    <xf numFmtId="0" fontId="1" fillId="24" borderId="0" xfId="0" applyFont="1" applyFill="1" applyBorder="1" applyAlignment="1" applyProtection="1">
      <alignment horizontal="center" vertical="center"/>
    </xf>
    <xf numFmtId="0" fontId="1" fillId="24" borderId="53" xfId="0" applyFont="1" applyFill="1" applyBorder="1" applyAlignment="1" applyProtection="1">
      <alignment horizontal="center" vertical="center"/>
    </xf>
    <xf numFmtId="0" fontId="42" fillId="24" borderId="0" xfId="0" applyFont="1" applyFill="1" applyBorder="1" applyAlignment="1" applyProtection="1">
      <alignment horizontal="left" vertical="center" wrapText="1"/>
    </xf>
    <xf numFmtId="0" fontId="42" fillId="24" borderId="53" xfId="0" applyFont="1" applyFill="1" applyBorder="1" applyAlignment="1" applyProtection="1">
      <alignment horizontal="left" vertical="center" wrapText="1"/>
    </xf>
    <xf numFmtId="0" fontId="40" fillId="24" borderId="0" xfId="34" applyFill="1" applyBorder="1" applyAlignment="1" applyProtection="1">
      <alignment horizontal="left" vertical="center" wrapText="1"/>
      <protection locked="0"/>
    </xf>
    <xf numFmtId="0" fontId="6" fillId="26" borderId="22" xfId="0" applyFont="1" applyFill="1" applyBorder="1" applyAlignment="1" applyProtection="1">
      <alignment horizontal="center" vertical="center" wrapText="1"/>
    </xf>
    <xf numFmtId="0" fontId="4" fillId="26" borderId="22" xfId="0" applyFont="1" applyFill="1" applyBorder="1" applyAlignment="1">
      <alignment horizontal="center" vertical="center" wrapText="1"/>
    </xf>
    <xf numFmtId="0" fontId="6" fillId="26" borderId="26" xfId="0" applyFont="1" applyFill="1" applyBorder="1" applyAlignment="1" applyProtection="1">
      <alignment horizontal="center" vertical="center" wrapText="1"/>
    </xf>
    <xf numFmtId="0" fontId="4" fillId="26" borderId="26" xfId="0" applyFont="1" applyFill="1" applyBorder="1" applyAlignment="1">
      <alignment horizontal="center" vertical="center" wrapText="1"/>
    </xf>
    <xf numFmtId="0" fontId="41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32" fillId="24" borderId="37" xfId="0" applyFont="1" applyFill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38" xfId="0" applyBorder="1" applyAlignment="1" applyProtection="1"/>
    <xf numFmtId="0" fontId="31" fillId="24" borderId="39" xfId="0" applyFont="1" applyFill="1" applyBorder="1" applyAlignment="1" applyProtection="1">
      <alignment horizontal="center" wrapText="1"/>
    </xf>
    <xf numFmtId="0" fontId="31" fillId="0" borderId="40" xfId="0" applyFont="1" applyBorder="1" applyAlignment="1" applyProtection="1">
      <alignment horizontal="center" wrapText="1"/>
    </xf>
    <xf numFmtId="0" fontId="31" fillId="0" borderId="41" xfId="0" applyFont="1" applyBorder="1" applyAlignment="1" applyProtection="1">
      <alignment horizontal="center" wrapText="1"/>
    </xf>
    <xf numFmtId="0" fontId="31" fillId="0" borderId="51" xfId="0" applyFont="1" applyBorder="1" applyAlignment="1" applyProtection="1">
      <alignment horizontal="center" wrapText="1"/>
    </xf>
    <xf numFmtId="0" fontId="41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0" fontId="40" fillId="25" borderId="0" xfId="34" applyFill="1" applyBorder="1" applyAlignment="1" applyProtection="1">
      <alignment horizontal="left" vertical="center" wrapText="1"/>
      <protection locked="0"/>
    </xf>
    <xf numFmtId="0" fontId="6" fillId="26" borderId="25" xfId="0" applyFont="1" applyFill="1" applyBorder="1" applyAlignment="1" applyProtection="1">
      <alignment horizontal="center" vertical="center" wrapText="1"/>
    </xf>
    <xf numFmtId="0" fontId="4" fillId="26" borderId="25" xfId="0" applyFont="1" applyFill="1" applyBorder="1" applyAlignment="1">
      <alignment horizontal="center" vertical="center" wrapText="1"/>
    </xf>
    <xf numFmtId="0" fontId="6" fillId="26" borderId="56" xfId="0" applyFont="1" applyFill="1" applyBorder="1" applyAlignment="1" applyProtection="1">
      <alignment horizontal="center" vertical="center" wrapText="1"/>
    </xf>
    <xf numFmtId="0" fontId="4" fillId="26" borderId="56" xfId="0" applyFont="1" applyFill="1" applyBorder="1" applyAlignment="1">
      <alignment horizontal="center" vertical="center" wrapText="1"/>
    </xf>
    <xf numFmtId="0" fontId="31" fillId="24" borderId="50" xfId="0" applyFont="1" applyFill="1" applyBorder="1" applyAlignment="1" applyProtection="1">
      <alignment horizontal="center" wrapText="1"/>
    </xf>
    <xf numFmtId="0" fontId="31" fillId="24" borderId="51" xfId="0" applyFont="1" applyFill="1" applyBorder="1" applyAlignment="1" applyProtection="1">
      <alignment horizontal="center" wrapText="1"/>
    </xf>
    <xf numFmtId="0" fontId="31" fillId="24" borderId="52" xfId="0" applyFont="1" applyFill="1" applyBorder="1" applyAlignment="1" applyProtection="1">
      <alignment horizontal="center" wrapText="1"/>
    </xf>
    <xf numFmtId="0" fontId="32" fillId="25" borderId="23" xfId="0" applyFont="1" applyFill="1" applyBorder="1" applyAlignment="1" applyProtection="1">
      <alignment horizontal="center" vertical="center" wrapText="1"/>
    </xf>
    <xf numFmtId="0" fontId="32" fillId="25" borderId="61" xfId="0" applyFont="1" applyFill="1" applyBorder="1" applyAlignment="1" applyProtection="1">
      <alignment horizontal="center" vertical="center" wrapText="1"/>
    </xf>
    <xf numFmtId="0" fontId="32" fillId="25" borderId="0" xfId="0" applyFont="1" applyFill="1" applyBorder="1" applyAlignment="1" applyProtection="1">
      <alignment horizontal="center" vertical="center" wrapText="1"/>
    </xf>
    <xf numFmtId="0" fontId="32" fillId="24" borderId="55" xfId="0" applyFont="1" applyFill="1" applyBorder="1" applyAlignment="1" applyProtection="1">
      <alignment horizontal="center" wrapText="1"/>
    </xf>
    <xf numFmtId="0" fontId="32" fillId="24" borderId="0" xfId="0" applyFont="1" applyFill="1" applyBorder="1" applyAlignment="1" applyProtection="1">
      <alignment horizontal="center" wrapText="1"/>
    </xf>
    <xf numFmtId="0" fontId="32" fillId="24" borderId="38" xfId="0" applyFont="1" applyFill="1" applyBorder="1" applyAlignment="1" applyProtection="1">
      <alignment horizontal="center" wrapText="1"/>
    </xf>
    <xf numFmtId="0" fontId="2" fillId="25" borderId="0" xfId="0" applyFont="1" applyFill="1" applyBorder="1" applyAlignment="1" applyProtection="1">
      <alignment horizontal="left" vertical="top" wrapText="1"/>
      <protection locked="0"/>
    </xf>
    <xf numFmtId="0" fontId="6" fillId="26" borderId="57" xfId="0" applyFont="1" applyFill="1" applyBorder="1" applyAlignment="1" applyProtection="1">
      <alignment horizontal="center" vertical="center" wrapText="1"/>
    </xf>
    <xf numFmtId="0" fontId="6" fillId="26" borderId="58" xfId="0" applyFont="1" applyFill="1" applyBorder="1" applyAlignment="1" applyProtection="1">
      <alignment horizontal="center" vertical="center" wrapText="1"/>
    </xf>
    <xf numFmtId="0" fontId="6" fillId="25" borderId="64" xfId="0" applyFont="1" applyFill="1" applyBorder="1" applyAlignment="1">
      <alignment horizontal="center" vertical="center" wrapText="1"/>
    </xf>
    <xf numFmtId="0" fontId="6" fillId="25" borderId="29" xfId="0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center" vertical="center" wrapText="1"/>
    </xf>
    <xf numFmtId="0" fontId="31" fillId="24" borderId="62" xfId="0" applyFont="1" applyFill="1" applyBorder="1" applyAlignment="1" applyProtection="1">
      <alignment horizontal="center" wrapText="1"/>
    </xf>
    <xf numFmtId="0" fontId="6" fillId="25" borderId="60" xfId="0" applyFont="1" applyFill="1" applyBorder="1" applyAlignment="1">
      <alignment horizontal="center" vertical="center" wrapText="1"/>
    </xf>
    <xf numFmtId="0" fontId="6" fillId="25" borderId="22" xfId="0" applyFont="1" applyFill="1" applyBorder="1" applyAlignment="1">
      <alignment horizontal="center" vertical="center" wrapText="1"/>
    </xf>
    <xf numFmtId="0" fontId="6" fillId="25" borderId="26" xfId="0" applyFont="1" applyFill="1" applyBorder="1" applyAlignment="1">
      <alignment horizontal="center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3" xfId="46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u" xfId="43"/>
    <cellStyle name="Undefined" xfId="44"/>
    <cellStyle name="Warning Text" xfId="45" builtinId="11" customBuiltin="1"/>
  </cellStyles>
  <dxfs count="63">
    <dxf>
      <border>
        <top style="thin">
          <color rgb="FF66FF99"/>
        </top>
        <bottom style="thin">
          <color rgb="FF66FF99"/>
        </bottom>
        <vertical/>
        <horizontal/>
      </border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b/>
        <i val="0"/>
      </font>
      <fill>
        <patternFill>
          <bgColor indexed="42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ill>
        <patternFill>
          <bgColor rgb="FF66FF99"/>
        </patternFill>
      </fill>
    </dxf>
    <dxf>
      <border>
        <top style="thin">
          <color rgb="FF66FF99"/>
        </top>
        <bottom style="thin">
          <color rgb="FF66FF99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6FEB8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F16A05"/>
      <rgbColor rgb="00F04242"/>
      <rgbColor rgb="00BF4900"/>
      <rgbColor rgb="00FB994F"/>
      <rgbColor rgb="00000080"/>
      <rgbColor rgb="009B4719"/>
      <rgbColor rgb="00FFFF00"/>
      <rgbColor rgb="0000FFFF"/>
      <rgbColor rgb="00800080"/>
      <rgbColor rgb="00BA1400"/>
      <rgbColor rgb="00008080"/>
      <rgbColor rgb="00C851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  <color rgb="FFC49500"/>
      <color rgb="FFD6A300"/>
      <color rgb="FFF05E5A"/>
      <color rgb="FFFF5D5D"/>
      <color rgb="FF993300"/>
      <color rgb="FFCC6600"/>
      <color rgb="FFFF66CC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Vacancy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Vacancies!$D$7</c:f>
              <c:strCache>
                <c:ptCount val="1"/>
                <c:pt idx="0">
                  <c:v>Total Social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Vacancies!$B$10:$B$31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Vacancies!$D$10:$D$31</c:f>
              <c:numCache>
                <c:formatCode>#,##0.0</c:formatCode>
                <c:ptCount val="22"/>
                <c:pt idx="0">
                  <c:v>66.7</c:v>
                </c:pt>
                <c:pt idx="1">
                  <c:v>213.9</c:v>
                </c:pt>
                <c:pt idx="2">
                  <c:v>224.60000000000002</c:v>
                </c:pt>
                <c:pt idx="3">
                  <c:v>298.10000000000002</c:v>
                </c:pt>
                <c:pt idx="4">
                  <c:v>389.40000000000003</c:v>
                </c:pt>
                <c:pt idx="5">
                  <c:v>72.600000000000009</c:v>
                </c:pt>
                <c:pt idx="6">
                  <c:v>676.6</c:v>
                </c:pt>
                <c:pt idx="7">
                  <c:v>130.6</c:v>
                </c:pt>
                <c:pt idx="8">
                  <c:v>145.1</c:v>
                </c:pt>
                <c:pt idx="9">
                  <c:v>315.70000000000005</c:v>
                </c:pt>
                <c:pt idx="10">
                  <c:v>157.5</c:v>
                </c:pt>
                <c:pt idx="11">
                  <c:v>95.800000000000011</c:v>
                </c:pt>
                <c:pt idx="12">
                  <c:v>83.300000000000011</c:v>
                </c:pt>
                <c:pt idx="13">
                  <c:v>252.5</c:v>
                </c:pt>
                <c:pt idx="14">
                  <c:v>118.2</c:v>
                </c:pt>
                <c:pt idx="15">
                  <c:v>507.70000000000005</c:v>
                </c:pt>
                <c:pt idx="16">
                  <c:v>107.4</c:v>
                </c:pt>
                <c:pt idx="17">
                  <c:v>80.400000000000006</c:v>
                </c:pt>
                <c:pt idx="18">
                  <c:v>85.100000000000009</c:v>
                </c:pt>
                <c:pt idx="19">
                  <c:v>403.40000000000003</c:v>
                </c:pt>
                <c:pt idx="20">
                  <c:v>52</c:v>
                </c:pt>
                <c:pt idx="21">
                  <c:v>56.7</c:v>
                </c:pt>
              </c:numCache>
            </c:numRef>
          </c:val>
        </c:ser>
        <c:ser>
          <c:idx val="1"/>
          <c:order val="1"/>
          <c:tx>
            <c:strRef>
              <c:f>Vacancies!$E$7</c:f>
              <c:strCache>
                <c:ptCount val="1"/>
                <c:pt idx="0">
                  <c:v>Number of Vacancies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Vacancies!$B$10:$B$31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Vacancies!$E$10:$E$31</c:f>
              <c:numCache>
                <c:formatCode>#,##0.0</c:formatCode>
                <c:ptCount val="22"/>
                <c:pt idx="0">
                  <c:v>5</c:v>
                </c:pt>
                <c:pt idx="1">
                  <c:v>2</c:v>
                </c:pt>
                <c:pt idx="2">
                  <c:v>38.800000000000004</c:v>
                </c:pt>
                <c:pt idx="3">
                  <c:v>8.7000000000000011</c:v>
                </c:pt>
                <c:pt idx="4">
                  <c:v>71</c:v>
                </c:pt>
                <c:pt idx="5">
                  <c:v>6</c:v>
                </c:pt>
                <c:pt idx="6">
                  <c:v>110.9</c:v>
                </c:pt>
                <c:pt idx="7">
                  <c:v>69.3</c:v>
                </c:pt>
                <c:pt idx="8">
                  <c:v>19</c:v>
                </c:pt>
                <c:pt idx="9">
                  <c:v>48</c:v>
                </c:pt>
                <c:pt idx="10">
                  <c:v>12</c:v>
                </c:pt>
                <c:pt idx="11">
                  <c:v>87</c:v>
                </c:pt>
                <c:pt idx="12">
                  <c:v>35</c:v>
                </c:pt>
                <c:pt idx="13">
                  <c:v>68.100000000000009</c:v>
                </c:pt>
                <c:pt idx="14">
                  <c:v>28</c:v>
                </c:pt>
                <c:pt idx="15">
                  <c:v>70.8</c:v>
                </c:pt>
                <c:pt idx="16">
                  <c:v>26</c:v>
                </c:pt>
                <c:pt idx="17">
                  <c:v>19</c:v>
                </c:pt>
                <c:pt idx="18">
                  <c:v>15.200000000000001</c:v>
                </c:pt>
                <c:pt idx="19">
                  <c:v>66.5</c:v>
                </c:pt>
                <c:pt idx="20">
                  <c:v>24</c:v>
                </c:pt>
                <c:pt idx="2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2678656"/>
        <c:axId val="123999360"/>
      </c:barChart>
      <c:barChart>
        <c:barDir val="col"/>
        <c:grouping val="clustered"/>
        <c:varyColors val="0"/>
        <c:ser>
          <c:idx val="4"/>
          <c:order val="6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val>
            <c:numRef>
              <c:f>Vacancies!$U$10:$U$31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4001280"/>
        <c:axId val="124003072"/>
      </c:barChart>
      <c:lineChart>
        <c:grouping val="standard"/>
        <c:varyColors val="0"/>
        <c:ser>
          <c:idx val="2"/>
          <c:order val="2"/>
          <c:tx>
            <c:strRef>
              <c:f>Vacancies!$F$7</c:f>
              <c:strCache>
                <c:ptCount val="1"/>
                <c:pt idx="0">
                  <c:v>Vacancy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Vacancies!$F$10:$F$31</c:f>
              <c:numCache>
                <c:formatCode>0.0</c:formatCode>
                <c:ptCount val="22"/>
                <c:pt idx="0">
                  <c:v>6.9735006973500697</c:v>
                </c:pt>
                <c:pt idx="1">
                  <c:v>0.92635479388605835</c:v>
                </c:pt>
                <c:pt idx="2">
                  <c:v>14.730447987851178</c:v>
                </c:pt>
                <c:pt idx="3">
                  <c:v>2.8357235984354632</c:v>
                </c:pt>
                <c:pt idx="4">
                  <c:v>15.421372719374457</c:v>
                </c:pt>
                <c:pt idx="5">
                  <c:v>7.6335877862595405</c:v>
                </c:pt>
                <c:pt idx="6">
                  <c:v>14.082539682539682</c:v>
                </c:pt>
                <c:pt idx="7">
                  <c:v>34.667333666833422</c:v>
                </c:pt>
                <c:pt idx="8">
                  <c:v>11.57830591102986</c:v>
                </c:pt>
                <c:pt idx="9">
                  <c:v>13.197690404179266</c:v>
                </c:pt>
                <c:pt idx="10">
                  <c:v>7.0796460176991154</c:v>
                </c:pt>
                <c:pt idx="11">
                  <c:v>47.59299781181619</c:v>
                </c:pt>
                <c:pt idx="12">
                  <c:v>29.585798816568044</c:v>
                </c:pt>
                <c:pt idx="13">
                  <c:v>21.241422333125389</c:v>
                </c:pt>
                <c:pt idx="14">
                  <c:v>19.151846785225722</c:v>
                </c:pt>
                <c:pt idx="15">
                  <c:v>12.238547968885047</c:v>
                </c:pt>
                <c:pt idx="16">
                  <c:v>19.490254872563717</c:v>
                </c:pt>
                <c:pt idx="17">
                  <c:v>19.114688128772634</c:v>
                </c:pt>
                <c:pt idx="18">
                  <c:v>15.154536390827516</c:v>
                </c:pt>
                <c:pt idx="19">
                  <c:v>14.151947222813362</c:v>
                </c:pt>
                <c:pt idx="20">
                  <c:v>31.578947368421051</c:v>
                </c:pt>
                <c:pt idx="21">
                  <c:v>19.801980198019802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01280"/>
        <c:axId val="124003072"/>
      </c:lineChart>
      <c:scatterChart>
        <c:scatterStyle val="lineMarker"/>
        <c:varyColors val="0"/>
        <c:ser>
          <c:idx val="3"/>
          <c:order val="3"/>
          <c:tx>
            <c:strRef>
              <c:f>Vacancies!$T$5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Vacancies!$U$4:$V$4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Vacancies!$U$5:$V$5</c:f>
              <c:numCache>
                <c:formatCode>#,##0.0</c:formatCode>
                <c:ptCount val="2"/>
                <c:pt idx="0">
                  <c:v>15.145228215767634</c:v>
                </c:pt>
                <c:pt idx="1">
                  <c:v>15.145228215767634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Vacancies!$T$6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Vacancies!$U$4:$V$4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Vacancies!$U$6:$V$6</c:f>
              <c:numCache>
                <c:formatCode>#,##0.0</c:formatCode>
                <c:ptCount val="2"/>
                <c:pt idx="0" formatCode="0">
                  <c:v>15.789473684210526</c:v>
                </c:pt>
                <c:pt idx="1">
                  <c:v>15.789473684210526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Vacancies!$T$7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Vacancies!$U$4:$V$4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Vacancies!$U$7:$V$7</c:f>
              <c:numCache>
                <c:formatCode>0</c:formatCode>
                <c:ptCount val="2"/>
                <c:pt idx="0">
                  <c:v>16.95804195804196</c:v>
                </c:pt>
                <c:pt idx="1">
                  <c:v>16.95804195804196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01280"/>
        <c:axId val="124003072"/>
      </c:scatterChart>
      <c:catAx>
        <c:axId val="1226786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99936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23999360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678656"/>
        <c:crosses val="autoZero"/>
        <c:crossBetween val="between"/>
      </c:valAx>
      <c:catAx>
        <c:axId val="124001280"/>
        <c:scaling>
          <c:orientation val="minMax"/>
        </c:scaling>
        <c:delete val="1"/>
        <c:axPos val="b"/>
        <c:majorTickMark val="out"/>
        <c:minorTickMark val="none"/>
        <c:tickLblPos val="nextTo"/>
        <c:crossAx val="124003072"/>
        <c:crosses val="autoZero"/>
        <c:auto val="1"/>
        <c:lblAlgn val="ctr"/>
        <c:lblOffset val="100"/>
        <c:noMultiLvlLbl val="0"/>
      </c:catAx>
      <c:valAx>
        <c:axId val="124003072"/>
        <c:scaling>
          <c:orientation val="minMax"/>
          <c:max val="6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00128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(FTE)</a:t>
            </a:r>
            <a:r>
              <a:rPr lang="en-US" sz="1100"/>
              <a:t> 2015-2017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Agency!$H$118</c:f>
              <c:strCache>
                <c:ptCount val="1"/>
                <c:pt idx="0">
                  <c:v>Change 2015-2017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Agency!$B$43:$B$67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Agency!$H$119:$H$143</c:f>
              <c:numCache>
                <c:formatCode>0%</c:formatCode>
                <c:ptCount val="25"/>
                <c:pt idx="0">
                  <c:v>-0.446831499070305</c:v>
                </c:pt>
                <c:pt idx="1">
                  <c:v>-0.89839679184390686</c:v>
                </c:pt>
                <c:pt idx="2">
                  <c:v>0.26092551239249157</c:v>
                </c:pt>
                <c:pt idx="3">
                  <c:v>0</c:v>
                </c:pt>
                <c:pt idx="4">
                  <c:v>0.10631246363576076</c:v>
                </c:pt>
                <c:pt idx="5">
                  <c:v>0.17252931323283083</c:v>
                </c:pt>
                <c:pt idx="6">
                  <c:v>-0.20856496746554021</c:v>
                </c:pt>
                <c:pt idx="7">
                  <c:v>-0.18158910246265822</c:v>
                </c:pt>
                <c:pt idx="8">
                  <c:v>-0.18960685905478866</c:v>
                </c:pt>
                <c:pt idx="9">
                  <c:v>-2.202835332606333E-2</c:v>
                </c:pt>
                <c:pt idx="10">
                  <c:v>0</c:v>
                </c:pt>
                <c:pt idx="11">
                  <c:v>0.59566742944317319</c:v>
                </c:pt>
                <c:pt idx="12">
                  <c:v>-0.22462978104842377</c:v>
                </c:pt>
                <c:pt idx="13">
                  <c:v>-0.36026838972477226</c:v>
                </c:pt>
                <c:pt idx="14">
                  <c:v>-0.54360001391463353</c:v>
                </c:pt>
                <c:pt idx="15">
                  <c:v>-5.7041978157266422E-2</c:v>
                </c:pt>
                <c:pt idx="16">
                  <c:v>-0.13331887903219869</c:v>
                </c:pt>
                <c:pt idx="17">
                  <c:v>0.40540087219054022</c:v>
                </c:pt>
                <c:pt idx="18">
                  <c:v>-0.2798067774280904</c:v>
                </c:pt>
                <c:pt idx="19">
                  <c:v>-0.24662765394662933</c:v>
                </c:pt>
                <c:pt idx="20">
                  <c:v>1.2614718614718614</c:v>
                </c:pt>
                <c:pt idx="21">
                  <c:v>-3.4226070070394216E-2</c:v>
                </c:pt>
                <c:pt idx="22">
                  <c:v>-0.1046111111111111</c:v>
                </c:pt>
                <c:pt idx="23">
                  <c:v>-0.13767334360554689</c:v>
                </c:pt>
                <c:pt idx="24">
                  <c:v>1.8241251495782672E-2</c:v>
                </c:pt>
              </c:numCache>
            </c:numRef>
          </c:val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Agency!$V$119:$V$143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24904960"/>
        <c:axId val="124906496"/>
      </c:barChart>
      <c:catAx>
        <c:axId val="124904960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24906496"/>
        <c:crosses val="autoZero"/>
        <c:auto val="1"/>
        <c:lblAlgn val="ctr"/>
        <c:lblOffset val="100"/>
        <c:noMultiLvlLbl val="0"/>
      </c:catAx>
      <c:valAx>
        <c:axId val="12490649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249049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Age!$I$82</c:f>
              <c:strCache>
                <c:ptCount val="1"/>
                <c:pt idx="0">
                  <c:v>20 to 29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Age!$I$83:$I$107</c:f>
              <c:numCache>
                <c:formatCode>0.0%</c:formatCode>
                <c:ptCount val="25"/>
                <c:pt idx="0">
                  <c:v>0.20989505247376311</c:v>
                </c:pt>
                <c:pt idx="1">
                  <c:v>0.12809724170172979</c:v>
                </c:pt>
                <c:pt idx="2">
                  <c:v>0.11932324131789848</c:v>
                </c:pt>
                <c:pt idx="3">
                  <c:v>0.1553170077155317</c:v>
                </c:pt>
                <c:pt idx="4">
                  <c:v>0.16589625064201335</c:v>
                </c:pt>
                <c:pt idx="5">
                  <c:v>9.6418732782369135E-2</c:v>
                </c:pt>
                <c:pt idx="6">
                  <c:v>0.16612474135382796</c:v>
                </c:pt>
                <c:pt idx="7">
                  <c:v>0.18989280245022971</c:v>
                </c:pt>
                <c:pt idx="8">
                  <c:v>0.1075120606478291</c:v>
                </c:pt>
                <c:pt idx="9">
                  <c:v>0.18561925878999047</c:v>
                </c:pt>
                <c:pt idx="10">
                  <c:v>0.22158730158730158</c:v>
                </c:pt>
                <c:pt idx="11">
                  <c:v>9.3945720250521905E-2</c:v>
                </c:pt>
                <c:pt idx="12">
                  <c:v>0.15606242496998798</c:v>
                </c:pt>
                <c:pt idx="13">
                  <c:v>0.17069306930693071</c:v>
                </c:pt>
                <c:pt idx="14">
                  <c:v>0.19966159052453469</c:v>
                </c:pt>
                <c:pt idx="15">
                  <c:v>0.15324010242269057</c:v>
                </c:pt>
                <c:pt idx="16">
                  <c:v>0.13035381750465549</c:v>
                </c:pt>
                <c:pt idx="17">
                  <c:v>3.7313432835820892E-2</c:v>
                </c:pt>
                <c:pt idx="18">
                  <c:v>0.16451233842538188</c:v>
                </c:pt>
                <c:pt idx="19">
                  <c:v>0.15022310361923649</c:v>
                </c:pt>
                <c:pt idx="20">
                  <c:v>0.20384615384615387</c:v>
                </c:pt>
                <c:pt idx="21">
                  <c:v>0.12345679012345678</c:v>
                </c:pt>
                <c:pt idx="22">
                  <c:v>0.15892420537897312</c:v>
                </c:pt>
                <c:pt idx="23">
                  <c:v>0.13671875</c:v>
                </c:pt>
                <c:pt idx="24">
                  <c:v>0.15859649122807018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Age!$S$116:$S$140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4637184"/>
        <c:axId val="124638720"/>
      </c:barChart>
      <c:catAx>
        <c:axId val="124637184"/>
        <c:scaling>
          <c:orientation val="maxMin"/>
        </c:scaling>
        <c:delete val="1"/>
        <c:axPos val="l"/>
        <c:majorTickMark val="out"/>
        <c:minorTickMark val="none"/>
        <c:tickLblPos val="nextTo"/>
        <c:crossAx val="124638720"/>
        <c:crosses val="autoZero"/>
        <c:auto val="1"/>
        <c:lblAlgn val="ctr"/>
        <c:lblOffset val="100"/>
        <c:noMultiLvlLbl val="0"/>
      </c:catAx>
      <c:valAx>
        <c:axId val="12463872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4637184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Age!$J$82</c:f>
              <c:strCache>
                <c:ptCount val="1"/>
                <c:pt idx="0">
                  <c:v>30 to 39 years old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Age!$J$83:$J$107</c:f>
              <c:numCache>
                <c:formatCode>0.0%</c:formatCode>
                <c:ptCount val="25"/>
                <c:pt idx="0">
                  <c:v>0.28635682158920539</c:v>
                </c:pt>
                <c:pt idx="1">
                  <c:v>0.30294530154277699</c:v>
                </c:pt>
                <c:pt idx="2">
                  <c:v>0.29296527159394475</c:v>
                </c:pt>
                <c:pt idx="3">
                  <c:v>0.28010734652801073</c:v>
                </c:pt>
                <c:pt idx="4">
                  <c:v>0.32537236774524908</c:v>
                </c:pt>
                <c:pt idx="5">
                  <c:v>0.27410468319559228</c:v>
                </c:pt>
                <c:pt idx="6">
                  <c:v>0.28362400236476498</c:v>
                </c:pt>
                <c:pt idx="7">
                  <c:v>0.33078101071975502</c:v>
                </c:pt>
                <c:pt idx="8">
                  <c:v>0.29841488628532054</c:v>
                </c:pt>
                <c:pt idx="9">
                  <c:v>0.27652834969908141</c:v>
                </c:pt>
                <c:pt idx="10">
                  <c:v>0.29079365079365083</c:v>
                </c:pt>
                <c:pt idx="11">
                  <c:v>0.28705636743215029</c:v>
                </c:pt>
                <c:pt idx="12">
                  <c:v>0.27611044417767105</c:v>
                </c:pt>
                <c:pt idx="13">
                  <c:v>0.23445544554455447</c:v>
                </c:pt>
                <c:pt idx="14">
                  <c:v>0.27495769881556681</c:v>
                </c:pt>
                <c:pt idx="15">
                  <c:v>0.30293480401812095</c:v>
                </c:pt>
                <c:pt idx="16">
                  <c:v>0.21880819366852886</c:v>
                </c:pt>
                <c:pt idx="17">
                  <c:v>0.38557213930348255</c:v>
                </c:pt>
                <c:pt idx="18">
                  <c:v>0.26204465334900118</c:v>
                </c:pt>
                <c:pt idx="19">
                  <c:v>0.27565691621219629</c:v>
                </c:pt>
                <c:pt idx="20">
                  <c:v>0.35192307692307695</c:v>
                </c:pt>
                <c:pt idx="21">
                  <c:v>0.2821869488536155</c:v>
                </c:pt>
                <c:pt idx="22">
                  <c:v>0.29339853300733498</c:v>
                </c:pt>
                <c:pt idx="23">
                  <c:v>0.27734375</c:v>
                </c:pt>
                <c:pt idx="24">
                  <c:v>0.30210526315789471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Age!$T$116:$T$140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4941824"/>
        <c:axId val="124943360"/>
      </c:barChart>
      <c:catAx>
        <c:axId val="124941824"/>
        <c:scaling>
          <c:orientation val="maxMin"/>
        </c:scaling>
        <c:delete val="1"/>
        <c:axPos val="l"/>
        <c:majorTickMark val="out"/>
        <c:minorTickMark val="none"/>
        <c:tickLblPos val="nextTo"/>
        <c:crossAx val="124943360"/>
        <c:crosses val="autoZero"/>
        <c:auto val="1"/>
        <c:lblAlgn val="ctr"/>
        <c:lblOffset val="100"/>
        <c:noMultiLvlLbl val="0"/>
      </c:catAx>
      <c:valAx>
        <c:axId val="12494336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4941824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Age!$K$82</c:f>
              <c:strCache>
                <c:ptCount val="1"/>
                <c:pt idx="0">
                  <c:v>  40 to 49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Age!$K$83:$K$107</c:f>
              <c:numCache>
                <c:formatCode>0.0%</c:formatCode>
                <c:ptCount val="25"/>
                <c:pt idx="0">
                  <c:v>0.26236881559220387</c:v>
                </c:pt>
                <c:pt idx="1">
                  <c:v>0.31603553062178591</c:v>
                </c:pt>
                <c:pt idx="2">
                  <c:v>0.27782724844167406</c:v>
                </c:pt>
                <c:pt idx="3">
                  <c:v>0.23414961422341493</c:v>
                </c:pt>
                <c:pt idx="4">
                  <c:v>0.21931176168464303</c:v>
                </c:pt>
                <c:pt idx="5">
                  <c:v>0.29614325068870517</c:v>
                </c:pt>
                <c:pt idx="6">
                  <c:v>0.24386639077741648</c:v>
                </c:pt>
                <c:pt idx="7">
                  <c:v>0.24655436447166926</c:v>
                </c:pt>
                <c:pt idx="8">
                  <c:v>0.27636113025499659</c:v>
                </c:pt>
                <c:pt idx="9">
                  <c:v>0.19227114349065566</c:v>
                </c:pt>
                <c:pt idx="10">
                  <c:v>0.17269841269841271</c:v>
                </c:pt>
                <c:pt idx="11">
                  <c:v>0.25365344467640916</c:v>
                </c:pt>
                <c:pt idx="12">
                  <c:v>0.24009603841536611</c:v>
                </c:pt>
                <c:pt idx="13">
                  <c:v>0.2502970297029703</c:v>
                </c:pt>
                <c:pt idx="14">
                  <c:v>0.28003384094754652</c:v>
                </c:pt>
                <c:pt idx="15">
                  <c:v>0.22513295253102225</c:v>
                </c:pt>
                <c:pt idx="16">
                  <c:v>0.2467411545623836</c:v>
                </c:pt>
                <c:pt idx="17">
                  <c:v>0.27114427860696516</c:v>
                </c:pt>
                <c:pt idx="18">
                  <c:v>0.2808460634547591</c:v>
                </c:pt>
                <c:pt idx="19">
                  <c:v>0.27912741695587506</c:v>
                </c:pt>
                <c:pt idx="20">
                  <c:v>0.2</c:v>
                </c:pt>
                <c:pt idx="21">
                  <c:v>0.20811287477954143</c:v>
                </c:pt>
                <c:pt idx="22">
                  <c:v>0.24449877750611246</c:v>
                </c:pt>
                <c:pt idx="23">
                  <c:v>0.2421875</c:v>
                </c:pt>
                <c:pt idx="24">
                  <c:v>0.24350877192982456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Age!$U$116:$U$140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4959744"/>
        <c:axId val="124666624"/>
      </c:barChart>
      <c:catAx>
        <c:axId val="124959744"/>
        <c:scaling>
          <c:orientation val="maxMin"/>
        </c:scaling>
        <c:delete val="1"/>
        <c:axPos val="l"/>
        <c:majorTickMark val="out"/>
        <c:minorTickMark val="none"/>
        <c:tickLblPos val="nextTo"/>
        <c:crossAx val="124666624"/>
        <c:crosses val="autoZero"/>
        <c:auto val="1"/>
        <c:lblAlgn val="ctr"/>
        <c:lblOffset val="100"/>
        <c:noMultiLvlLbl val="0"/>
      </c:catAx>
      <c:valAx>
        <c:axId val="12466662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4959744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Age!$L$82</c:f>
              <c:strCache>
                <c:ptCount val="1"/>
                <c:pt idx="0">
                  <c:v>50 years and over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Age!$L$83:$L$107</c:f>
              <c:numCache>
                <c:formatCode>0.0%</c:formatCode>
                <c:ptCount val="25"/>
                <c:pt idx="0">
                  <c:v>0.2413793103448276</c:v>
                </c:pt>
                <c:pt idx="1">
                  <c:v>0.25292192613370734</c:v>
                </c:pt>
                <c:pt idx="2">
                  <c:v>0.30988423864648262</c:v>
                </c:pt>
                <c:pt idx="3">
                  <c:v>0.33076148943307615</c:v>
                </c:pt>
                <c:pt idx="4">
                  <c:v>0.28813559322033899</c:v>
                </c:pt>
                <c:pt idx="5">
                  <c:v>0.33333333333333331</c:v>
                </c:pt>
                <c:pt idx="6">
                  <c:v>0.30638486550399052</c:v>
                </c:pt>
                <c:pt idx="7">
                  <c:v>0.23277182235834612</c:v>
                </c:pt>
                <c:pt idx="8">
                  <c:v>0.31840110268780153</c:v>
                </c:pt>
                <c:pt idx="9">
                  <c:v>0.3455812480202724</c:v>
                </c:pt>
                <c:pt idx="10">
                  <c:v>0.31492063492063493</c:v>
                </c:pt>
                <c:pt idx="11">
                  <c:v>0.36638830897703545</c:v>
                </c:pt>
                <c:pt idx="12">
                  <c:v>0.32773109243697474</c:v>
                </c:pt>
                <c:pt idx="13">
                  <c:v>0.34415841584158419</c:v>
                </c:pt>
                <c:pt idx="14">
                  <c:v>0.24534686971235195</c:v>
                </c:pt>
                <c:pt idx="15">
                  <c:v>0.31869214102816623</c:v>
                </c:pt>
                <c:pt idx="16">
                  <c:v>0.40409683426443205</c:v>
                </c:pt>
                <c:pt idx="17">
                  <c:v>0.30597014925373134</c:v>
                </c:pt>
                <c:pt idx="18">
                  <c:v>0.29142185663924791</c:v>
                </c:pt>
                <c:pt idx="19">
                  <c:v>0.29499256321269207</c:v>
                </c:pt>
                <c:pt idx="20">
                  <c:v>0.24615384615384617</c:v>
                </c:pt>
                <c:pt idx="21">
                  <c:v>0.38624338624338628</c:v>
                </c:pt>
                <c:pt idx="22">
                  <c:v>0.30562347188264061</c:v>
                </c:pt>
                <c:pt idx="23">
                  <c:v>0.34375</c:v>
                </c:pt>
                <c:pt idx="24">
                  <c:v>0.29543859649122806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Age!$V$116:$V$140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4699392"/>
        <c:axId val="124700928"/>
      </c:barChart>
      <c:catAx>
        <c:axId val="124699392"/>
        <c:scaling>
          <c:orientation val="maxMin"/>
        </c:scaling>
        <c:delete val="1"/>
        <c:axPos val="l"/>
        <c:majorTickMark val="out"/>
        <c:minorTickMark val="none"/>
        <c:tickLblPos val="nextTo"/>
        <c:crossAx val="124700928"/>
        <c:crosses val="autoZero"/>
        <c:auto val="1"/>
        <c:lblAlgn val="ctr"/>
        <c:lblOffset val="100"/>
        <c:noMultiLvlLbl val="0"/>
      </c:catAx>
      <c:valAx>
        <c:axId val="12470092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469939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6796451398989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Age!$I$8</c:f>
              <c:strCache>
                <c:ptCount val="1"/>
                <c:pt idx="0">
                  <c:v>20 to 29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Age!$I$9:$I$33</c:f>
              <c:numCache>
                <c:formatCode>0.0%</c:formatCode>
                <c:ptCount val="25"/>
                <c:pt idx="0">
                  <c:v>0.2</c:v>
                </c:pt>
                <c:pt idx="1">
                  <c:v>0.12133891213389121</c:v>
                </c:pt>
                <c:pt idx="2">
                  <c:v>0.1125</c:v>
                </c:pt>
                <c:pt idx="3">
                  <c:v>0.1419753086419753</c:v>
                </c:pt>
                <c:pt idx="4">
                  <c:v>0.15550239234449761</c:v>
                </c:pt>
                <c:pt idx="5">
                  <c:v>9.2105263157894732E-2</c:v>
                </c:pt>
                <c:pt idx="6">
                  <c:v>0.15753424657534246</c:v>
                </c:pt>
                <c:pt idx="7">
                  <c:v>0.18248175182481752</c:v>
                </c:pt>
                <c:pt idx="8">
                  <c:v>0.10526315789473684</c:v>
                </c:pt>
                <c:pt idx="9">
                  <c:v>0.16944444444444445</c:v>
                </c:pt>
                <c:pt idx="10">
                  <c:v>0.21052631578947367</c:v>
                </c:pt>
                <c:pt idx="11">
                  <c:v>8.6538461538461536E-2</c:v>
                </c:pt>
                <c:pt idx="12">
                  <c:v>0.14772727272727273</c:v>
                </c:pt>
                <c:pt idx="13">
                  <c:v>0.16176470588235295</c:v>
                </c:pt>
                <c:pt idx="14">
                  <c:v>0.19047619047619047</c:v>
                </c:pt>
                <c:pt idx="15">
                  <c:v>0.14260869565217391</c:v>
                </c:pt>
                <c:pt idx="16">
                  <c:v>0.12173913043478261</c:v>
                </c:pt>
                <c:pt idx="17">
                  <c:v>3.4482758620689655E-2</c:v>
                </c:pt>
                <c:pt idx="18">
                  <c:v>0.15384615384615385</c:v>
                </c:pt>
                <c:pt idx="19">
                  <c:v>0.1393258426966292</c:v>
                </c:pt>
                <c:pt idx="20">
                  <c:v>0.19642857142857142</c:v>
                </c:pt>
                <c:pt idx="21">
                  <c:v>0.11475409836065574</c:v>
                </c:pt>
                <c:pt idx="22">
                  <c:v>0.14798206278026907</c:v>
                </c:pt>
                <c:pt idx="23">
                  <c:v>0.12676056338028169</c:v>
                </c:pt>
                <c:pt idx="24">
                  <c:v>0.15128790348875124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Age!$S$116:$S$140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4733696"/>
        <c:axId val="124772352"/>
      </c:barChart>
      <c:catAx>
        <c:axId val="124733696"/>
        <c:scaling>
          <c:orientation val="maxMin"/>
        </c:scaling>
        <c:delete val="1"/>
        <c:axPos val="l"/>
        <c:majorTickMark val="out"/>
        <c:minorTickMark val="none"/>
        <c:tickLblPos val="nextTo"/>
        <c:crossAx val="124772352"/>
        <c:crosses val="autoZero"/>
        <c:auto val="1"/>
        <c:lblAlgn val="ctr"/>
        <c:lblOffset val="100"/>
        <c:noMultiLvlLbl val="0"/>
      </c:catAx>
      <c:valAx>
        <c:axId val="12477235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4733696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Age!$J$8</c:f>
              <c:strCache>
                <c:ptCount val="1"/>
                <c:pt idx="0">
                  <c:v>30 to 39 years old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Age!$J$9:$J$33</c:f>
              <c:numCache>
                <c:formatCode>0.0%</c:formatCode>
                <c:ptCount val="25"/>
                <c:pt idx="0">
                  <c:v>0.2857142857142857</c:v>
                </c:pt>
                <c:pt idx="1">
                  <c:v>0.30962343096234307</c:v>
                </c:pt>
                <c:pt idx="2">
                  <c:v>0.3</c:v>
                </c:pt>
                <c:pt idx="3">
                  <c:v>0.28703703703703703</c:v>
                </c:pt>
                <c:pt idx="4">
                  <c:v>0.32775119617224879</c:v>
                </c:pt>
                <c:pt idx="5">
                  <c:v>0.27631578947368424</c:v>
                </c:pt>
                <c:pt idx="6">
                  <c:v>0.28630136986301369</c:v>
                </c:pt>
                <c:pt idx="7">
                  <c:v>0.33576642335766421</c:v>
                </c:pt>
                <c:pt idx="8">
                  <c:v>0.30263157894736842</c:v>
                </c:pt>
                <c:pt idx="9">
                  <c:v>0.28611111111111109</c:v>
                </c:pt>
                <c:pt idx="10">
                  <c:v>0.30409356725146197</c:v>
                </c:pt>
                <c:pt idx="11">
                  <c:v>0.27884615384615385</c:v>
                </c:pt>
                <c:pt idx="12">
                  <c:v>0.27272727272727271</c:v>
                </c:pt>
                <c:pt idx="13">
                  <c:v>0.24264705882352941</c:v>
                </c:pt>
                <c:pt idx="14">
                  <c:v>0.27777777777777779</c:v>
                </c:pt>
                <c:pt idx="15">
                  <c:v>0.30782608695652175</c:v>
                </c:pt>
                <c:pt idx="16">
                  <c:v>0.22608695652173913</c:v>
                </c:pt>
                <c:pt idx="17">
                  <c:v>0.37931034482758619</c:v>
                </c:pt>
                <c:pt idx="18">
                  <c:v>0.2857142857142857</c:v>
                </c:pt>
                <c:pt idx="19">
                  <c:v>0.28539325842696628</c:v>
                </c:pt>
                <c:pt idx="20">
                  <c:v>0.35714285714285715</c:v>
                </c:pt>
                <c:pt idx="21">
                  <c:v>0.29508196721311475</c:v>
                </c:pt>
                <c:pt idx="22">
                  <c:v>0.2982062780269058</c:v>
                </c:pt>
                <c:pt idx="23">
                  <c:v>0.28521126760563381</c:v>
                </c:pt>
                <c:pt idx="24">
                  <c:v>0.30648842517117703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Age!$T$116:$T$140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325312"/>
        <c:axId val="125326848"/>
      </c:barChart>
      <c:catAx>
        <c:axId val="125325312"/>
        <c:scaling>
          <c:orientation val="maxMin"/>
        </c:scaling>
        <c:delete val="1"/>
        <c:axPos val="l"/>
        <c:majorTickMark val="out"/>
        <c:minorTickMark val="none"/>
        <c:tickLblPos val="nextTo"/>
        <c:crossAx val="125326848"/>
        <c:crosses val="autoZero"/>
        <c:auto val="1"/>
        <c:lblAlgn val="ctr"/>
        <c:lblOffset val="100"/>
        <c:noMultiLvlLbl val="0"/>
      </c:catAx>
      <c:valAx>
        <c:axId val="12532684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532531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Age!$K$8</c:f>
              <c:strCache>
                <c:ptCount val="1"/>
                <c:pt idx="0">
                  <c:v>  40 to 49 years old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Age!$K$9:$K$33</c:f>
              <c:numCache>
                <c:formatCode>0.0%</c:formatCode>
                <c:ptCount val="25"/>
                <c:pt idx="0">
                  <c:v>0.27142857142857141</c:v>
                </c:pt>
                <c:pt idx="1">
                  <c:v>0.31380753138075312</c:v>
                </c:pt>
                <c:pt idx="2">
                  <c:v>0.27083333333333331</c:v>
                </c:pt>
                <c:pt idx="3">
                  <c:v>0.24691358024691357</c:v>
                </c:pt>
                <c:pt idx="4">
                  <c:v>0.22248803827751196</c:v>
                </c:pt>
                <c:pt idx="5">
                  <c:v>0.28947368421052633</c:v>
                </c:pt>
                <c:pt idx="6">
                  <c:v>0.24246575342465754</c:v>
                </c:pt>
                <c:pt idx="7">
                  <c:v>0.24087591240875914</c:v>
                </c:pt>
                <c:pt idx="8">
                  <c:v>0.26973684210526316</c:v>
                </c:pt>
                <c:pt idx="9">
                  <c:v>0.2</c:v>
                </c:pt>
                <c:pt idx="10">
                  <c:v>0.17543859649122806</c:v>
                </c:pt>
                <c:pt idx="11">
                  <c:v>0.25961538461538464</c:v>
                </c:pt>
                <c:pt idx="12">
                  <c:v>0.23863636363636365</c:v>
                </c:pt>
                <c:pt idx="13">
                  <c:v>0.24632352941176472</c:v>
                </c:pt>
                <c:pt idx="14">
                  <c:v>0.2857142857142857</c:v>
                </c:pt>
                <c:pt idx="15">
                  <c:v>0.22608695652173913</c:v>
                </c:pt>
                <c:pt idx="16">
                  <c:v>0.23478260869565218</c:v>
                </c:pt>
                <c:pt idx="17">
                  <c:v>0.26436781609195403</c:v>
                </c:pt>
                <c:pt idx="18">
                  <c:v>0.27472527472527475</c:v>
                </c:pt>
                <c:pt idx="19">
                  <c:v>0.27415730337078653</c:v>
                </c:pt>
                <c:pt idx="20">
                  <c:v>0.19642857142857142</c:v>
                </c:pt>
                <c:pt idx="21">
                  <c:v>0.21311475409836064</c:v>
                </c:pt>
                <c:pt idx="22">
                  <c:v>0.24439461883408073</c:v>
                </c:pt>
                <c:pt idx="23">
                  <c:v>0.24295774647887325</c:v>
                </c:pt>
                <c:pt idx="24">
                  <c:v>0.24323443104010434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Age!$U$116:$U$140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359616"/>
        <c:axId val="125361152"/>
      </c:barChart>
      <c:catAx>
        <c:axId val="125359616"/>
        <c:scaling>
          <c:orientation val="maxMin"/>
        </c:scaling>
        <c:delete val="1"/>
        <c:axPos val="l"/>
        <c:majorTickMark val="out"/>
        <c:minorTickMark val="none"/>
        <c:tickLblPos val="nextTo"/>
        <c:crossAx val="125361152"/>
        <c:crosses val="autoZero"/>
        <c:auto val="1"/>
        <c:lblAlgn val="ctr"/>
        <c:lblOffset val="100"/>
        <c:noMultiLvlLbl val="0"/>
      </c:catAx>
      <c:valAx>
        <c:axId val="12536115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5359616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Age!$L$8</c:f>
              <c:strCache>
                <c:ptCount val="1"/>
                <c:pt idx="0">
                  <c:v>50 years and over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Age!$B$83:$B$107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Age!$L$9:$L$33</c:f>
              <c:numCache>
                <c:formatCode>0.0%</c:formatCode>
                <c:ptCount val="25"/>
                <c:pt idx="0">
                  <c:v>0.24285714285714285</c:v>
                </c:pt>
                <c:pt idx="1">
                  <c:v>0.25523012552301255</c:v>
                </c:pt>
                <c:pt idx="2">
                  <c:v>0.31666666666666665</c:v>
                </c:pt>
                <c:pt idx="3">
                  <c:v>0.32407407407407407</c:v>
                </c:pt>
                <c:pt idx="4">
                  <c:v>0.291866028708134</c:v>
                </c:pt>
                <c:pt idx="5">
                  <c:v>0.34210526315789475</c:v>
                </c:pt>
                <c:pt idx="6">
                  <c:v>0.31369863013698629</c:v>
                </c:pt>
                <c:pt idx="7">
                  <c:v>0.24087591240875914</c:v>
                </c:pt>
                <c:pt idx="8">
                  <c:v>0.32236842105263158</c:v>
                </c:pt>
                <c:pt idx="9">
                  <c:v>0.34444444444444444</c:v>
                </c:pt>
                <c:pt idx="10">
                  <c:v>0.30994152046783624</c:v>
                </c:pt>
                <c:pt idx="11">
                  <c:v>0.375</c:v>
                </c:pt>
                <c:pt idx="12">
                  <c:v>0.34090909090909088</c:v>
                </c:pt>
                <c:pt idx="13">
                  <c:v>0.34926470588235292</c:v>
                </c:pt>
                <c:pt idx="14">
                  <c:v>0.24603174603174602</c:v>
                </c:pt>
                <c:pt idx="15">
                  <c:v>0.32347826086956522</c:v>
                </c:pt>
                <c:pt idx="16">
                  <c:v>0.41739130434782606</c:v>
                </c:pt>
                <c:pt idx="17">
                  <c:v>0.32183908045977011</c:v>
                </c:pt>
                <c:pt idx="18">
                  <c:v>0.2857142857142857</c:v>
                </c:pt>
                <c:pt idx="19">
                  <c:v>0.30112359550561796</c:v>
                </c:pt>
                <c:pt idx="20">
                  <c:v>0.25</c:v>
                </c:pt>
                <c:pt idx="21">
                  <c:v>0.37704918032786883</c:v>
                </c:pt>
                <c:pt idx="22">
                  <c:v>0.3094170403587444</c:v>
                </c:pt>
                <c:pt idx="23">
                  <c:v>0.34859154929577463</c:v>
                </c:pt>
                <c:pt idx="24">
                  <c:v>0.29898924029996737</c:v>
                </c:pt>
              </c:numCache>
            </c:numRef>
          </c:val>
        </c:ser>
        <c:ser>
          <c:idx val="1"/>
          <c:order val="1"/>
          <c:tx>
            <c:strRef>
              <c:f>Age!$T$76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Age!$V$116:$V$140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639680"/>
        <c:axId val="125649664"/>
      </c:barChart>
      <c:catAx>
        <c:axId val="125639680"/>
        <c:scaling>
          <c:orientation val="maxMin"/>
        </c:scaling>
        <c:delete val="1"/>
        <c:axPos val="l"/>
        <c:majorTickMark val="out"/>
        <c:minorTickMark val="none"/>
        <c:tickLblPos val="nextTo"/>
        <c:crossAx val="125649664"/>
        <c:crosses val="autoZero"/>
        <c:auto val="1"/>
        <c:lblAlgn val="ctr"/>
        <c:lblOffset val="100"/>
        <c:noMultiLvlLbl val="0"/>
      </c:catAx>
      <c:valAx>
        <c:axId val="12564966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5639680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TimeInService!$K$8</c:f>
              <c:strCache>
                <c:ptCount val="1"/>
                <c:pt idx="0">
                  <c:v>Less than 2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TimeInService!$K$9:$K$33</c:f>
              <c:numCache>
                <c:formatCode>0.0%</c:formatCode>
                <c:ptCount val="25"/>
                <c:pt idx="0">
                  <c:v>0.47142857142857142</c:v>
                </c:pt>
                <c:pt idx="1">
                  <c:v>0.64016736401673635</c:v>
                </c:pt>
                <c:pt idx="2">
                  <c:v>0.58750000000000002</c:v>
                </c:pt>
                <c:pt idx="3">
                  <c:v>0.16666666666666666</c:v>
                </c:pt>
                <c:pt idx="4">
                  <c:v>0.21052631578947367</c:v>
                </c:pt>
                <c:pt idx="5">
                  <c:v>0.22368421052631579</c:v>
                </c:pt>
                <c:pt idx="6">
                  <c:v>0.28082191780821919</c:v>
                </c:pt>
                <c:pt idx="7">
                  <c:v>0.42335766423357662</c:v>
                </c:pt>
                <c:pt idx="8">
                  <c:v>0.375</c:v>
                </c:pt>
                <c:pt idx="9">
                  <c:v>0.24444444444444444</c:v>
                </c:pt>
                <c:pt idx="10">
                  <c:v>0.26900584795321636</c:v>
                </c:pt>
                <c:pt idx="11">
                  <c:v>0.42307692307692307</c:v>
                </c:pt>
                <c:pt idx="12">
                  <c:v>1</c:v>
                </c:pt>
                <c:pt idx="13">
                  <c:v>0.34558823529411764</c:v>
                </c:pt>
                <c:pt idx="14">
                  <c:v>0.51587301587301593</c:v>
                </c:pt>
                <c:pt idx="15">
                  <c:v>0.2991304347826087</c:v>
                </c:pt>
                <c:pt idx="16">
                  <c:v>0.45217391304347826</c:v>
                </c:pt>
                <c:pt idx="17">
                  <c:v>0.31034482758620691</c:v>
                </c:pt>
                <c:pt idx="18">
                  <c:v>0.38461538461538464</c:v>
                </c:pt>
                <c:pt idx="19">
                  <c:v>0.30112359550561796</c:v>
                </c:pt>
                <c:pt idx="20">
                  <c:v>0.4107142857142857</c:v>
                </c:pt>
                <c:pt idx="21">
                  <c:v>0.19672131147540983</c:v>
                </c:pt>
                <c:pt idx="22">
                  <c:v>0.33856502242152464</c:v>
                </c:pt>
                <c:pt idx="23">
                  <c:v>0.30633802816901406</c:v>
                </c:pt>
                <c:pt idx="24">
                  <c:v>0.3283338767525269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TimeInService!$U$42:$U$66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724928"/>
        <c:axId val="125730816"/>
      </c:barChart>
      <c:catAx>
        <c:axId val="125724928"/>
        <c:scaling>
          <c:orientation val="maxMin"/>
        </c:scaling>
        <c:delete val="1"/>
        <c:axPos val="l"/>
        <c:majorTickMark val="out"/>
        <c:minorTickMark val="none"/>
        <c:tickLblPos val="nextTo"/>
        <c:crossAx val="125730816"/>
        <c:crosses val="autoZero"/>
        <c:auto val="1"/>
        <c:lblAlgn val="ctr"/>
        <c:lblOffset val="100"/>
        <c:noMultiLvlLbl val="0"/>
      </c:catAx>
      <c:valAx>
        <c:axId val="12573081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5724928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FTE Vacancy Rate</a:t>
            </a:r>
            <a:r>
              <a:rPr lang="en-US" sz="1100"/>
              <a:t> 2015-2017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Vacancies!$H$42</c:f>
              <c:strCache>
                <c:ptCount val="1"/>
                <c:pt idx="0">
                  <c:v>Change 2015-2017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Vacancies!$B$43:$B$67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Vacancies!$H$43:$H$67</c:f>
              <c:numCache>
                <c:formatCode>0%</c:formatCode>
                <c:ptCount val="25"/>
                <c:pt idx="0">
                  <c:v>-0.47611576011157597</c:v>
                </c:pt>
                <c:pt idx="1">
                  <c:v>-0.83495445422263403</c:v>
                </c:pt>
                <c:pt idx="2">
                  <c:v>-0.55737700121283407</c:v>
                </c:pt>
                <c:pt idx="3">
                  <c:v>0.18306388526727513</c:v>
                </c:pt>
                <c:pt idx="4">
                  <c:v>0.1537757022878655</c:v>
                </c:pt>
                <c:pt idx="5">
                  <c:v>-0.21755725190839709</c:v>
                </c:pt>
                <c:pt idx="6">
                  <c:v>-0.29021782277215352</c:v>
                </c:pt>
                <c:pt idx="7">
                  <c:v>-6.4636091630720816E-2</c:v>
                </c:pt>
                <c:pt idx="8">
                  <c:v>-0.44822135892748322</c:v>
                </c:pt>
                <c:pt idx="9">
                  <c:v>-1.7371959907016503E-2</c:v>
                </c:pt>
                <c:pt idx="10">
                  <c:v>1.4467256637168147</c:v>
                </c:pt>
                <c:pt idx="11">
                  <c:v>1.5289188382733241</c:v>
                </c:pt>
                <c:pt idx="12">
                  <c:v>-0.15962242885319816</c:v>
                </c:pt>
                <c:pt idx="13">
                  <c:v>-0.39471872248879147</c:v>
                </c:pt>
                <c:pt idx="14">
                  <c:v>-5.7948538798324241E-2</c:v>
                </c:pt>
                <c:pt idx="15">
                  <c:v>-0.49761194578789614</c:v>
                </c:pt>
                <c:pt idx="16">
                  <c:v>-0.31967978275013442</c:v>
                </c:pt>
                <c:pt idx="17">
                  <c:v>4.0012804097309562E-2</c:v>
                </c:pt>
                <c:pt idx="18">
                  <c:v>-0.20682397252686402</c:v>
                </c:pt>
                <c:pt idx="19">
                  <c:v>-0.33916078315367126</c:v>
                </c:pt>
                <c:pt idx="20">
                  <c:v>1.6842105263156649E-3</c:v>
                </c:pt>
                <c:pt idx="21">
                  <c:v>-0.21706016755521726</c:v>
                </c:pt>
                <c:pt idx="22">
                  <c:v>-0.21076532964499778</c:v>
                </c:pt>
                <c:pt idx="23">
                  <c:v>-0.11817279046673299</c:v>
                </c:pt>
                <c:pt idx="24">
                  <c:v>-8.8691016478949121E-3</c:v>
                </c:pt>
              </c:numCache>
            </c:numRef>
          </c:val>
        </c:ser>
        <c:ser>
          <c:idx val="1"/>
          <c:order val="1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Vacancies!$U$43:$U$67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24023168"/>
        <c:axId val="124024704"/>
      </c:barChart>
      <c:catAx>
        <c:axId val="124023168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24024704"/>
        <c:crosses val="autoZero"/>
        <c:auto val="1"/>
        <c:lblAlgn val="ctr"/>
        <c:lblOffset val="100"/>
        <c:noMultiLvlLbl val="0"/>
      </c:catAx>
      <c:valAx>
        <c:axId val="12402470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2402316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5000111270380478"/>
          <c:y val="8.0181714934696183E-2"/>
          <c:w val="0.7066475543424902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TimeInService!$L$8</c:f>
              <c:strCache>
                <c:ptCount val="1"/>
                <c:pt idx="0">
                  <c:v>2 - 5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TimeInService!$L$9:$L$33</c:f>
              <c:numCache>
                <c:formatCode>0.0%</c:formatCode>
                <c:ptCount val="25"/>
                <c:pt idx="0">
                  <c:v>0.32857142857142857</c:v>
                </c:pt>
                <c:pt idx="1">
                  <c:v>0.20502092050209206</c:v>
                </c:pt>
                <c:pt idx="2">
                  <c:v>0.32083333333333336</c:v>
                </c:pt>
                <c:pt idx="3">
                  <c:v>0.25</c:v>
                </c:pt>
                <c:pt idx="4">
                  <c:v>0.23684210526315788</c:v>
                </c:pt>
                <c:pt idx="5">
                  <c:v>0.31578947368421051</c:v>
                </c:pt>
                <c:pt idx="6">
                  <c:v>0.22739726027397261</c:v>
                </c:pt>
                <c:pt idx="7">
                  <c:v>0.24087591240875914</c:v>
                </c:pt>
                <c:pt idx="8">
                  <c:v>0.21052631578947367</c:v>
                </c:pt>
                <c:pt idx="9">
                  <c:v>0.20833333333333334</c:v>
                </c:pt>
                <c:pt idx="10">
                  <c:v>0.31578947368421051</c:v>
                </c:pt>
                <c:pt idx="11">
                  <c:v>0.17307692307692307</c:v>
                </c:pt>
                <c:pt idx="12">
                  <c:v>0</c:v>
                </c:pt>
                <c:pt idx="13">
                  <c:v>0.21691176470588236</c:v>
                </c:pt>
                <c:pt idx="14">
                  <c:v>0.29365079365079366</c:v>
                </c:pt>
                <c:pt idx="15">
                  <c:v>0.22086956521739132</c:v>
                </c:pt>
                <c:pt idx="16">
                  <c:v>0.2</c:v>
                </c:pt>
                <c:pt idx="17">
                  <c:v>0.17241379310344829</c:v>
                </c:pt>
                <c:pt idx="18">
                  <c:v>0.2857142857142857</c:v>
                </c:pt>
                <c:pt idx="19">
                  <c:v>0.1752808988764045</c:v>
                </c:pt>
                <c:pt idx="20">
                  <c:v>0.375</c:v>
                </c:pt>
                <c:pt idx="21">
                  <c:v>0.27868852459016391</c:v>
                </c:pt>
                <c:pt idx="22">
                  <c:v>0.23318385650224216</c:v>
                </c:pt>
                <c:pt idx="23">
                  <c:v>0.22887323943661972</c:v>
                </c:pt>
                <c:pt idx="24">
                  <c:v>0.23834365829801107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TimeInService!$V$42:$V$66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755392"/>
        <c:axId val="125756928"/>
      </c:barChart>
      <c:catAx>
        <c:axId val="125755392"/>
        <c:scaling>
          <c:orientation val="maxMin"/>
        </c:scaling>
        <c:delete val="1"/>
        <c:axPos val="l"/>
        <c:majorTickMark val="out"/>
        <c:minorTickMark val="none"/>
        <c:tickLblPos val="nextTo"/>
        <c:crossAx val="125756928"/>
        <c:crosses val="autoZero"/>
        <c:auto val="1"/>
        <c:lblAlgn val="ctr"/>
        <c:lblOffset val="100"/>
        <c:noMultiLvlLbl val="0"/>
      </c:catAx>
      <c:valAx>
        <c:axId val="12575692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575539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TimeInService!$M$8</c:f>
              <c:strCache>
                <c:ptCount val="1"/>
                <c:pt idx="0">
                  <c:v>5 - 10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TimeInService!$M$9:$M$33</c:f>
              <c:numCache>
                <c:formatCode>0.0%</c:formatCode>
                <c:ptCount val="25"/>
                <c:pt idx="0">
                  <c:v>0.1</c:v>
                </c:pt>
                <c:pt idx="1">
                  <c:v>8.7866108786610872E-2</c:v>
                </c:pt>
                <c:pt idx="2">
                  <c:v>5.4166666666666669E-2</c:v>
                </c:pt>
                <c:pt idx="3">
                  <c:v>0.28086419753086422</c:v>
                </c:pt>
                <c:pt idx="4">
                  <c:v>0.20334928229665072</c:v>
                </c:pt>
                <c:pt idx="5">
                  <c:v>0.17105263157894737</c:v>
                </c:pt>
                <c:pt idx="6">
                  <c:v>0.20410958904109588</c:v>
                </c:pt>
                <c:pt idx="7">
                  <c:v>0.16788321167883211</c:v>
                </c:pt>
                <c:pt idx="8">
                  <c:v>0.17105263157894737</c:v>
                </c:pt>
                <c:pt idx="9">
                  <c:v>0.15555555555555556</c:v>
                </c:pt>
                <c:pt idx="10">
                  <c:v>0.1871345029239766</c:v>
                </c:pt>
                <c:pt idx="11">
                  <c:v>0.14423076923076922</c:v>
                </c:pt>
                <c:pt idx="12">
                  <c:v>0</c:v>
                </c:pt>
                <c:pt idx="13">
                  <c:v>0.15808823529411764</c:v>
                </c:pt>
                <c:pt idx="14">
                  <c:v>0.1111111111111111</c:v>
                </c:pt>
                <c:pt idx="15">
                  <c:v>0.19826086956521738</c:v>
                </c:pt>
                <c:pt idx="16">
                  <c:v>0.2</c:v>
                </c:pt>
                <c:pt idx="17">
                  <c:v>0.19540229885057472</c:v>
                </c:pt>
                <c:pt idx="18">
                  <c:v>0.14285714285714285</c:v>
                </c:pt>
                <c:pt idx="19">
                  <c:v>0.21573033707865169</c:v>
                </c:pt>
                <c:pt idx="20">
                  <c:v>0.10714285714285714</c:v>
                </c:pt>
                <c:pt idx="21">
                  <c:v>0.18032786885245902</c:v>
                </c:pt>
                <c:pt idx="22">
                  <c:v>0.17713004484304934</c:v>
                </c:pt>
                <c:pt idx="23">
                  <c:v>0.19366197183098591</c:v>
                </c:pt>
                <c:pt idx="24">
                  <c:v>0.18030648842517119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TimeInService!$W$42:$W$66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457920"/>
        <c:axId val="125459456"/>
      </c:barChart>
      <c:catAx>
        <c:axId val="125457920"/>
        <c:scaling>
          <c:orientation val="maxMin"/>
        </c:scaling>
        <c:delete val="1"/>
        <c:axPos val="l"/>
        <c:majorTickMark val="out"/>
        <c:minorTickMark val="none"/>
        <c:tickLblPos val="nextTo"/>
        <c:crossAx val="125459456"/>
        <c:crosses val="autoZero"/>
        <c:auto val="1"/>
        <c:lblAlgn val="ctr"/>
        <c:lblOffset val="100"/>
        <c:noMultiLvlLbl val="0"/>
      </c:catAx>
      <c:valAx>
        <c:axId val="12545945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5457920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TimeInService!$N$8</c:f>
              <c:strCache>
                <c:ptCount val="1"/>
                <c:pt idx="0">
                  <c:v>10 - 20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TimeInService!$N$9:$N$33</c:f>
              <c:numCache>
                <c:formatCode>0.0%</c:formatCode>
                <c:ptCount val="25"/>
                <c:pt idx="0">
                  <c:v>7.1428571428571425E-2</c:v>
                </c:pt>
                <c:pt idx="1">
                  <c:v>5.8577405857740586E-2</c:v>
                </c:pt>
                <c:pt idx="2">
                  <c:v>3.7499999999999999E-2</c:v>
                </c:pt>
                <c:pt idx="3">
                  <c:v>0.19444444444444445</c:v>
                </c:pt>
                <c:pt idx="4">
                  <c:v>0.25119617224880381</c:v>
                </c:pt>
                <c:pt idx="5">
                  <c:v>0.23684210526315788</c:v>
                </c:pt>
                <c:pt idx="6">
                  <c:v>0.19863013698630136</c:v>
                </c:pt>
                <c:pt idx="7">
                  <c:v>0.16788321167883211</c:v>
                </c:pt>
                <c:pt idx="8">
                  <c:v>0.18421052631578946</c:v>
                </c:pt>
                <c:pt idx="9">
                  <c:v>0.2722222222222222</c:v>
                </c:pt>
                <c:pt idx="10">
                  <c:v>0.15789473684210525</c:v>
                </c:pt>
                <c:pt idx="11">
                  <c:v>0.17307692307692307</c:v>
                </c:pt>
                <c:pt idx="12">
                  <c:v>0</c:v>
                </c:pt>
                <c:pt idx="13">
                  <c:v>0.1875</c:v>
                </c:pt>
                <c:pt idx="14">
                  <c:v>7.1428571428571425E-2</c:v>
                </c:pt>
                <c:pt idx="15">
                  <c:v>0.21565217391304348</c:v>
                </c:pt>
                <c:pt idx="16">
                  <c:v>0.10434782608695652</c:v>
                </c:pt>
                <c:pt idx="17">
                  <c:v>0.2988505747126437</c:v>
                </c:pt>
                <c:pt idx="18">
                  <c:v>0.17582417582417584</c:v>
                </c:pt>
                <c:pt idx="19">
                  <c:v>0.21348314606741572</c:v>
                </c:pt>
                <c:pt idx="20">
                  <c:v>8.9285714285714288E-2</c:v>
                </c:pt>
                <c:pt idx="21">
                  <c:v>0.22950819672131148</c:v>
                </c:pt>
                <c:pt idx="22">
                  <c:v>0.18385650224215247</c:v>
                </c:pt>
                <c:pt idx="23">
                  <c:v>0.19014084507042253</c:v>
                </c:pt>
                <c:pt idx="24">
                  <c:v>0.18487120965112488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TimeInService!$X$42:$X$66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5496320"/>
        <c:axId val="125498112"/>
      </c:barChart>
      <c:catAx>
        <c:axId val="125496320"/>
        <c:scaling>
          <c:orientation val="maxMin"/>
        </c:scaling>
        <c:delete val="1"/>
        <c:axPos val="l"/>
        <c:majorTickMark val="out"/>
        <c:minorTickMark val="none"/>
        <c:tickLblPos val="nextTo"/>
        <c:crossAx val="125498112"/>
        <c:crosses val="autoZero"/>
        <c:auto val="1"/>
        <c:lblAlgn val="ctr"/>
        <c:lblOffset val="100"/>
        <c:noMultiLvlLbl val="0"/>
      </c:catAx>
      <c:valAx>
        <c:axId val="12549811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5496320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TimeInService!$O$8</c:f>
              <c:strCache>
                <c:ptCount val="1"/>
                <c:pt idx="0">
                  <c:v>20 - 30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TimeInService!$O$9:$O$33</c:f>
              <c:numCache>
                <c:formatCode>0.0%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7.716049382716049E-2</c:v>
                </c:pt>
                <c:pt idx="4">
                  <c:v>7.6555023923444973E-2</c:v>
                </c:pt>
                <c:pt idx="5">
                  <c:v>0</c:v>
                </c:pt>
                <c:pt idx="6">
                  <c:v>7.5342465753424653E-2</c:v>
                </c:pt>
                <c:pt idx="7">
                  <c:v>0</c:v>
                </c:pt>
                <c:pt idx="8">
                  <c:v>0</c:v>
                </c:pt>
                <c:pt idx="9">
                  <c:v>9.4444444444444442E-2</c:v>
                </c:pt>
                <c:pt idx="10">
                  <c:v>5.2631578947368418E-2</c:v>
                </c:pt>
                <c:pt idx="11">
                  <c:v>5.7692307692307696E-2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4.8695652173913043E-2</c:v>
                </c:pt>
                <c:pt idx="16">
                  <c:v>4.3478260869565216E-2</c:v>
                </c:pt>
                <c:pt idx="17">
                  <c:v>0</c:v>
                </c:pt>
                <c:pt idx="18">
                  <c:v>0</c:v>
                </c:pt>
                <c:pt idx="19">
                  <c:v>7.6404494382022473E-2</c:v>
                </c:pt>
                <c:pt idx="20">
                  <c:v>0</c:v>
                </c:pt>
                <c:pt idx="21">
                  <c:v>0</c:v>
                </c:pt>
                <c:pt idx="22">
                  <c:v>5.3811659192825115E-2</c:v>
                </c:pt>
                <c:pt idx="23">
                  <c:v>6.6901408450704219E-2</c:v>
                </c:pt>
                <c:pt idx="24">
                  <c:v>5.1516139550048905E-2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TimeInService!$Y$42:$Y$66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313216"/>
        <c:axId val="126314752"/>
      </c:barChart>
      <c:catAx>
        <c:axId val="126313216"/>
        <c:scaling>
          <c:orientation val="maxMin"/>
        </c:scaling>
        <c:delete val="1"/>
        <c:axPos val="l"/>
        <c:majorTickMark val="out"/>
        <c:minorTickMark val="none"/>
        <c:tickLblPos val="nextTo"/>
        <c:crossAx val="126314752"/>
        <c:crosses val="autoZero"/>
        <c:auto val="1"/>
        <c:lblAlgn val="ctr"/>
        <c:lblOffset val="100"/>
        <c:noMultiLvlLbl val="0"/>
      </c:catAx>
      <c:valAx>
        <c:axId val="12631475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6313216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TimeInService!$P$8</c:f>
              <c:strCache>
                <c:ptCount val="1"/>
                <c:pt idx="0">
                  <c:v>30 Years or more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TimeInService!$P$9:$P$33</c:f>
              <c:numCache>
                <c:formatCode>0.0%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3.0864197530864196E-2</c:v>
                </c:pt>
                <c:pt idx="4">
                  <c:v>2.1531100478468901E-2</c:v>
                </c:pt>
                <c:pt idx="5">
                  <c:v>0</c:v>
                </c:pt>
                <c:pt idx="6">
                  <c:v>1.3698630136986301E-2</c:v>
                </c:pt>
                <c:pt idx="7">
                  <c:v>0</c:v>
                </c:pt>
                <c:pt idx="8">
                  <c:v>0</c:v>
                </c:pt>
                <c:pt idx="9">
                  <c:v>2.5000000000000001E-2</c:v>
                </c:pt>
                <c:pt idx="10">
                  <c:v>1.7543859649122806E-2</c:v>
                </c:pt>
                <c:pt idx="11">
                  <c:v>2.8846153846153848E-2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1.7391304347826087E-2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1.7977528089887642E-2</c:v>
                </c:pt>
                <c:pt idx="20">
                  <c:v>0</c:v>
                </c:pt>
                <c:pt idx="21">
                  <c:v>0</c:v>
                </c:pt>
                <c:pt idx="22">
                  <c:v>1.5695067264573991E-2</c:v>
                </c:pt>
                <c:pt idx="23">
                  <c:v>1.4084507042253521E-2</c:v>
                </c:pt>
                <c:pt idx="24">
                  <c:v>1.6628627323117054E-2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TimeInService!$Z$42:$Z$66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335232"/>
        <c:axId val="126341120"/>
      </c:barChart>
      <c:catAx>
        <c:axId val="126335232"/>
        <c:scaling>
          <c:orientation val="maxMin"/>
        </c:scaling>
        <c:delete val="1"/>
        <c:axPos val="l"/>
        <c:majorTickMark val="out"/>
        <c:minorTickMark val="none"/>
        <c:tickLblPos val="nextTo"/>
        <c:crossAx val="126341120"/>
        <c:crosses val="autoZero"/>
        <c:auto val="1"/>
        <c:lblAlgn val="ctr"/>
        <c:lblOffset val="100"/>
        <c:noMultiLvlLbl val="0"/>
      </c:catAx>
      <c:valAx>
        <c:axId val="12634112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633523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TimeInService!$K$8</c:f>
              <c:strCache>
                <c:ptCount val="1"/>
                <c:pt idx="0">
                  <c:v>Less than 2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TimeInService!$K$83:$K$107</c:f>
              <c:numCache>
                <c:formatCode>0.0%</c:formatCode>
                <c:ptCount val="25"/>
                <c:pt idx="0">
                  <c:v>0.47076461769115441</c:v>
                </c:pt>
                <c:pt idx="1">
                  <c:v>0.65077138849929883</c:v>
                </c:pt>
                <c:pt idx="2">
                  <c:v>0.59127337488869103</c:v>
                </c:pt>
                <c:pt idx="3">
                  <c:v>0.17712177121771217</c:v>
                </c:pt>
                <c:pt idx="4">
                  <c:v>0.21956856702619412</c:v>
                </c:pt>
                <c:pt idx="5">
                  <c:v>0.22727272727272724</c:v>
                </c:pt>
                <c:pt idx="6">
                  <c:v>0.28761454330475911</c:v>
                </c:pt>
                <c:pt idx="7">
                  <c:v>0.43950995405819304</c:v>
                </c:pt>
                <c:pt idx="8">
                  <c:v>0.37215713301171605</c:v>
                </c:pt>
                <c:pt idx="9">
                  <c:v>0.257522964840038</c:v>
                </c:pt>
                <c:pt idx="10">
                  <c:v>0.27047619047619048</c:v>
                </c:pt>
                <c:pt idx="11">
                  <c:v>0.43110647181628392</c:v>
                </c:pt>
                <c:pt idx="12">
                  <c:v>1</c:v>
                </c:pt>
                <c:pt idx="13">
                  <c:v>0.36198019801980202</c:v>
                </c:pt>
                <c:pt idx="14">
                  <c:v>0.52538071065989844</c:v>
                </c:pt>
                <c:pt idx="15">
                  <c:v>0.31160133937364587</c:v>
                </c:pt>
                <c:pt idx="16">
                  <c:v>0.46182495344506519</c:v>
                </c:pt>
                <c:pt idx="17">
                  <c:v>0.32960199004975121</c:v>
                </c:pt>
                <c:pt idx="18">
                  <c:v>0.39365452408930668</c:v>
                </c:pt>
                <c:pt idx="19">
                  <c:v>0.31854238968765491</c:v>
                </c:pt>
                <c:pt idx="20">
                  <c:v>0.42884615384615388</c:v>
                </c:pt>
                <c:pt idx="21">
                  <c:v>0.20458553791887127</c:v>
                </c:pt>
                <c:pt idx="22">
                  <c:v>0.34963325183374083</c:v>
                </c:pt>
                <c:pt idx="23">
                  <c:v>0.31640625</c:v>
                </c:pt>
                <c:pt idx="24">
                  <c:v>0.33894736842105261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TimeInService!$U$116:$U$140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062592"/>
        <c:axId val="126064128"/>
      </c:barChart>
      <c:catAx>
        <c:axId val="126062592"/>
        <c:scaling>
          <c:orientation val="maxMin"/>
        </c:scaling>
        <c:delete val="1"/>
        <c:axPos val="l"/>
        <c:majorTickMark val="out"/>
        <c:minorTickMark val="none"/>
        <c:tickLblPos val="nextTo"/>
        <c:crossAx val="126064128"/>
        <c:crosses val="autoZero"/>
        <c:auto val="1"/>
        <c:lblAlgn val="ctr"/>
        <c:lblOffset val="100"/>
        <c:noMultiLvlLbl val="0"/>
      </c:catAx>
      <c:valAx>
        <c:axId val="12606412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606259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TimeInService!$L$8</c:f>
              <c:strCache>
                <c:ptCount val="1"/>
                <c:pt idx="0">
                  <c:v>2 - 5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TimeInService!$L$83:$L$107</c:f>
              <c:numCache>
                <c:formatCode>0.0%</c:formatCode>
                <c:ptCount val="25"/>
                <c:pt idx="0">
                  <c:v>0.33283358320839584</c:v>
                </c:pt>
                <c:pt idx="1">
                  <c:v>0.2061711079943899</c:v>
                </c:pt>
                <c:pt idx="2">
                  <c:v>0.3232413178984862</c:v>
                </c:pt>
                <c:pt idx="3">
                  <c:v>0.24723247232472323</c:v>
                </c:pt>
                <c:pt idx="4">
                  <c:v>0.24370826913199795</c:v>
                </c:pt>
                <c:pt idx="5">
                  <c:v>0.31129476584022037</c:v>
                </c:pt>
                <c:pt idx="6">
                  <c:v>0.23381613952113511</c:v>
                </c:pt>
                <c:pt idx="7">
                  <c:v>0.24502297090352221</c:v>
                </c:pt>
                <c:pt idx="8">
                  <c:v>0.21088904203997244</c:v>
                </c:pt>
                <c:pt idx="9">
                  <c:v>0.21095977193538168</c:v>
                </c:pt>
                <c:pt idx="10">
                  <c:v>0.31936507936507941</c:v>
                </c:pt>
                <c:pt idx="11">
                  <c:v>0.162839248434238</c:v>
                </c:pt>
                <c:pt idx="12">
                  <c:v>0</c:v>
                </c:pt>
                <c:pt idx="13">
                  <c:v>0.22178217821782178</c:v>
                </c:pt>
                <c:pt idx="14">
                  <c:v>0.29103214890016921</c:v>
                </c:pt>
                <c:pt idx="15">
                  <c:v>0.22336025211739216</c:v>
                </c:pt>
                <c:pt idx="16">
                  <c:v>0.20204841713221602</c:v>
                </c:pt>
                <c:pt idx="17">
                  <c:v>0.17910447761194029</c:v>
                </c:pt>
                <c:pt idx="18">
                  <c:v>0.28789659224441833</c:v>
                </c:pt>
                <c:pt idx="19">
                  <c:v>0.17649975210708974</c:v>
                </c:pt>
                <c:pt idx="20">
                  <c:v>0.35576923076923078</c:v>
                </c:pt>
                <c:pt idx="21">
                  <c:v>0.29982363315696647</c:v>
                </c:pt>
                <c:pt idx="22">
                  <c:v>0.23471882640586797</c:v>
                </c:pt>
                <c:pt idx="23">
                  <c:v>0.234375</c:v>
                </c:pt>
                <c:pt idx="24">
                  <c:v>0.24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TimeInService!$V$116:$V$140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092800"/>
        <c:axId val="126094336"/>
      </c:barChart>
      <c:catAx>
        <c:axId val="126092800"/>
        <c:scaling>
          <c:orientation val="maxMin"/>
        </c:scaling>
        <c:delete val="1"/>
        <c:axPos val="l"/>
        <c:majorTickMark val="out"/>
        <c:minorTickMark val="none"/>
        <c:tickLblPos val="nextTo"/>
        <c:crossAx val="126094336"/>
        <c:crosses val="autoZero"/>
        <c:auto val="1"/>
        <c:lblAlgn val="ctr"/>
        <c:lblOffset val="100"/>
        <c:noMultiLvlLbl val="0"/>
      </c:catAx>
      <c:valAx>
        <c:axId val="12609433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6092800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TimeInService!$M$8</c:f>
              <c:strCache>
                <c:ptCount val="1"/>
                <c:pt idx="0">
                  <c:v>5 - 10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TimeInService!$M$83:$M$107</c:f>
              <c:numCache>
                <c:formatCode>0.0%</c:formatCode>
                <c:ptCount val="25"/>
                <c:pt idx="0">
                  <c:v>9.7451274362818585E-2</c:v>
                </c:pt>
                <c:pt idx="1">
                  <c:v>8.6489013557737263E-2</c:v>
                </c:pt>
                <c:pt idx="2">
                  <c:v>5.2983081032947459E-2</c:v>
                </c:pt>
                <c:pt idx="3">
                  <c:v>0.27474002012747401</c:v>
                </c:pt>
                <c:pt idx="4">
                  <c:v>0.19619928094504366</c:v>
                </c:pt>
                <c:pt idx="5">
                  <c:v>0.15977961432506887</c:v>
                </c:pt>
                <c:pt idx="6">
                  <c:v>0.20410877919006798</c:v>
                </c:pt>
                <c:pt idx="7">
                  <c:v>0.15467075038284842</c:v>
                </c:pt>
                <c:pt idx="8">
                  <c:v>0.16884906960716747</c:v>
                </c:pt>
                <c:pt idx="9">
                  <c:v>0.14570795058599934</c:v>
                </c:pt>
                <c:pt idx="10">
                  <c:v>0.19111111111111112</c:v>
                </c:pt>
                <c:pt idx="11">
                  <c:v>0.15135699373695197</c:v>
                </c:pt>
                <c:pt idx="12">
                  <c:v>0</c:v>
                </c:pt>
                <c:pt idx="13">
                  <c:v>0.14811881188118811</c:v>
                </c:pt>
                <c:pt idx="14">
                  <c:v>0.10659898477157362</c:v>
                </c:pt>
                <c:pt idx="15">
                  <c:v>0.18711837699428796</c:v>
                </c:pt>
                <c:pt idx="16">
                  <c:v>0.19087523277467411</c:v>
                </c:pt>
                <c:pt idx="17">
                  <c:v>0.17910447761194029</c:v>
                </c:pt>
                <c:pt idx="18">
                  <c:v>0.12925969447708577</c:v>
                </c:pt>
                <c:pt idx="19">
                  <c:v>0.20897372335151215</c:v>
                </c:pt>
                <c:pt idx="20">
                  <c:v>0.10576923076923077</c:v>
                </c:pt>
                <c:pt idx="21">
                  <c:v>0.16578483245149911</c:v>
                </c:pt>
                <c:pt idx="22">
                  <c:v>0.17114914425427874</c:v>
                </c:pt>
                <c:pt idx="23">
                  <c:v>0.18359375</c:v>
                </c:pt>
                <c:pt idx="24">
                  <c:v>0.17473684210526316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TimeInService!$W$116:$W$140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123008"/>
        <c:axId val="126124800"/>
      </c:barChart>
      <c:catAx>
        <c:axId val="126123008"/>
        <c:scaling>
          <c:orientation val="maxMin"/>
        </c:scaling>
        <c:delete val="1"/>
        <c:axPos val="l"/>
        <c:majorTickMark val="out"/>
        <c:minorTickMark val="none"/>
        <c:tickLblPos val="nextTo"/>
        <c:crossAx val="126124800"/>
        <c:crosses val="autoZero"/>
        <c:auto val="1"/>
        <c:lblAlgn val="ctr"/>
        <c:lblOffset val="100"/>
        <c:noMultiLvlLbl val="0"/>
      </c:catAx>
      <c:valAx>
        <c:axId val="12612480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6123008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507975410358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TimeInService!$N$8</c:f>
              <c:strCache>
                <c:ptCount val="1"/>
                <c:pt idx="0">
                  <c:v>10 - 20 Years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TimeInService!$N$83:$N$107</c:f>
              <c:numCache>
                <c:formatCode>0.0%</c:formatCode>
                <c:ptCount val="25"/>
                <c:pt idx="0">
                  <c:v>7.4962518740629688E-2</c:v>
                </c:pt>
                <c:pt idx="1">
                  <c:v>5.1425899953249178E-2</c:v>
                </c:pt>
                <c:pt idx="2">
                  <c:v>3.2502226179875332E-2</c:v>
                </c:pt>
                <c:pt idx="3">
                  <c:v>0.19389466621938947</c:v>
                </c:pt>
                <c:pt idx="4">
                  <c:v>0.24704673857216228</c:v>
                </c:pt>
                <c:pt idx="5">
                  <c:v>0.24517906336088152</c:v>
                </c:pt>
                <c:pt idx="6">
                  <c:v>0.19272834762045521</c:v>
                </c:pt>
                <c:pt idx="7">
                  <c:v>0.16079632465543645</c:v>
                </c:pt>
                <c:pt idx="8">
                  <c:v>0.19228118538938666</c:v>
                </c:pt>
                <c:pt idx="9">
                  <c:v>0.27146024707000316</c:v>
                </c:pt>
                <c:pt idx="10">
                  <c:v>0.14285714285714285</c:v>
                </c:pt>
                <c:pt idx="11">
                  <c:v>0.17014613778705637</c:v>
                </c:pt>
                <c:pt idx="12">
                  <c:v>0</c:v>
                </c:pt>
                <c:pt idx="13">
                  <c:v>0.17782178217821784</c:v>
                </c:pt>
                <c:pt idx="14">
                  <c:v>6.8527918781725886E-2</c:v>
                </c:pt>
                <c:pt idx="15">
                  <c:v>0.21095134922198147</c:v>
                </c:pt>
                <c:pt idx="16">
                  <c:v>0.1005586592178771</c:v>
                </c:pt>
                <c:pt idx="17">
                  <c:v>0.28731343283582089</c:v>
                </c:pt>
                <c:pt idx="18">
                  <c:v>0.18213866039952994</c:v>
                </c:pt>
                <c:pt idx="19">
                  <c:v>0.20550322260783341</c:v>
                </c:pt>
                <c:pt idx="20">
                  <c:v>9.2307692307692327E-2</c:v>
                </c:pt>
                <c:pt idx="21">
                  <c:v>0.20811287477954143</c:v>
                </c:pt>
                <c:pt idx="22">
                  <c:v>0.17848410757946209</c:v>
                </c:pt>
                <c:pt idx="23">
                  <c:v>0.18359375</c:v>
                </c:pt>
                <c:pt idx="24">
                  <c:v>0.17964912280701753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TimeInService!$X$116:$X$140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153472"/>
        <c:axId val="126155008"/>
      </c:barChart>
      <c:catAx>
        <c:axId val="126153472"/>
        <c:scaling>
          <c:orientation val="maxMin"/>
        </c:scaling>
        <c:delete val="1"/>
        <c:axPos val="l"/>
        <c:majorTickMark val="out"/>
        <c:minorTickMark val="none"/>
        <c:tickLblPos val="nextTo"/>
        <c:crossAx val="126155008"/>
        <c:crosses val="autoZero"/>
        <c:auto val="1"/>
        <c:lblAlgn val="ctr"/>
        <c:lblOffset val="100"/>
        <c:noMultiLvlLbl val="0"/>
      </c:catAx>
      <c:valAx>
        <c:axId val="12615500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6153472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TimeInService!$O$8</c:f>
              <c:strCache>
                <c:ptCount val="1"/>
                <c:pt idx="0">
                  <c:v>20 - 30 Years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TimeInService!$O$83:$O$107</c:f>
              <c:numCache>
                <c:formatCode>0.0%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7.6484401207648434E-2</c:v>
                </c:pt>
                <c:pt idx="4">
                  <c:v>7.4987159732922443E-2</c:v>
                </c:pt>
                <c:pt idx="5">
                  <c:v>0</c:v>
                </c:pt>
                <c:pt idx="6">
                  <c:v>6.9612769731007981E-2</c:v>
                </c:pt>
                <c:pt idx="7">
                  <c:v>0</c:v>
                </c:pt>
                <c:pt idx="8">
                  <c:v>0</c:v>
                </c:pt>
                <c:pt idx="9">
                  <c:v>9.1542603737725686E-2</c:v>
                </c:pt>
                <c:pt idx="10">
                  <c:v>5.6507936507936507E-2</c:v>
                </c:pt>
                <c:pt idx="11">
                  <c:v>6.2630480167014613E-2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5.0226511719519397E-2</c:v>
                </c:pt>
                <c:pt idx="16">
                  <c:v>4.4692737430167599E-2</c:v>
                </c:pt>
                <c:pt idx="17">
                  <c:v>0</c:v>
                </c:pt>
                <c:pt idx="18">
                  <c:v>0</c:v>
                </c:pt>
                <c:pt idx="19">
                  <c:v>7.1888943976202269E-2</c:v>
                </c:pt>
                <c:pt idx="20">
                  <c:v>0</c:v>
                </c:pt>
                <c:pt idx="21">
                  <c:v>0</c:v>
                </c:pt>
                <c:pt idx="22">
                  <c:v>5.3789731051344741E-2</c:v>
                </c:pt>
                <c:pt idx="23">
                  <c:v>6.640625E-2</c:v>
                </c:pt>
                <c:pt idx="24">
                  <c:v>5.0526315789473683E-2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TimeInService!$Y$116:$Y$140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261504"/>
        <c:axId val="126271488"/>
      </c:barChart>
      <c:catAx>
        <c:axId val="126261504"/>
        <c:scaling>
          <c:orientation val="maxMin"/>
        </c:scaling>
        <c:delete val="1"/>
        <c:axPos val="l"/>
        <c:majorTickMark val="out"/>
        <c:minorTickMark val="none"/>
        <c:tickLblPos val="nextTo"/>
        <c:crossAx val="126271488"/>
        <c:crosses val="autoZero"/>
        <c:auto val="1"/>
        <c:lblAlgn val="ctr"/>
        <c:lblOffset val="100"/>
        <c:noMultiLvlLbl val="0"/>
      </c:catAx>
      <c:valAx>
        <c:axId val="12627148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6261504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Turnover!$E$10:$E$31</c:f>
              <c:numCache>
                <c:formatCode>0</c:formatCode>
                <c:ptCount val="22"/>
                <c:pt idx="0">
                  <c:v>16</c:v>
                </c:pt>
                <c:pt idx="1">
                  <c:v>100</c:v>
                </c:pt>
                <c:pt idx="2">
                  <c:v>92</c:v>
                </c:pt>
                <c:pt idx="3">
                  <c:v>33</c:v>
                </c:pt>
                <c:pt idx="4">
                  <c:v>48</c:v>
                </c:pt>
                <c:pt idx="5">
                  <c:v>12</c:v>
                </c:pt>
                <c:pt idx="6">
                  <c:v>111</c:v>
                </c:pt>
                <c:pt idx="7">
                  <c:v>28</c:v>
                </c:pt>
                <c:pt idx="8">
                  <c:v>39</c:v>
                </c:pt>
                <c:pt idx="9">
                  <c:v>46</c:v>
                </c:pt>
                <c:pt idx="10">
                  <c:v>29</c:v>
                </c:pt>
                <c:pt idx="11">
                  <c:v>26</c:v>
                </c:pt>
                <c:pt idx="12">
                  <c:v>60</c:v>
                </c:pt>
                <c:pt idx="13">
                  <c:v>54</c:v>
                </c:pt>
                <c:pt idx="14">
                  <c:v>48</c:v>
                </c:pt>
                <c:pt idx="15">
                  <c:v>96</c:v>
                </c:pt>
                <c:pt idx="16">
                  <c:v>25</c:v>
                </c:pt>
                <c:pt idx="17">
                  <c:v>18</c:v>
                </c:pt>
                <c:pt idx="18">
                  <c:v>19</c:v>
                </c:pt>
                <c:pt idx="19">
                  <c:v>77</c:v>
                </c:pt>
                <c:pt idx="20">
                  <c:v>7</c:v>
                </c:pt>
                <c:pt idx="21">
                  <c:v>5</c:v>
                </c:pt>
              </c:numCache>
            </c:numRef>
          </c:val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Turnover!$F$10:$F$31</c:f>
              <c:numCache>
                <c:formatCode>#,##0</c:formatCode>
                <c:ptCount val="22"/>
                <c:pt idx="0">
                  <c:v>12</c:v>
                </c:pt>
                <c:pt idx="1">
                  <c:v>35</c:v>
                </c:pt>
                <c:pt idx="2">
                  <c:v>41</c:v>
                </c:pt>
                <c:pt idx="3">
                  <c:v>27</c:v>
                </c:pt>
                <c:pt idx="4">
                  <c:v>73</c:v>
                </c:pt>
                <c:pt idx="5">
                  <c:v>15</c:v>
                </c:pt>
                <c:pt idx="6">
                  <c:v>73</c:v>
                </c:pt>
                <c:pt idx="7">
                  <c:v>36</c:v>
                </c:pt>
                <c:pt idx="8">
                  <c:v>29</c:v>
                </c:pt>
                <c:pt idx="9">
                  <c:v>29</c:v>
                </c:pt>
                <c:pt idx="10">
                  <c:v>23</c:v>
                </c:pt>
                <c:pt idx="11">
                  <c:v>23</c:v>
                </c:pt>
                <c:pt idx="12">
                  <c:v>15</c:v>
                </c:pt>
                <c:pt idx="13">
                  <c:v>31</c:v>
                </c:pt>
                <c:pt idx="14">
                  <c:v>15</c:v>
                </c:pt>
                <c:pt idx="15">
                  <c:v>66</c:v>
                </c:pt>
                <c:pt idx="16">
                  <c:v>24</c:v>
                </c:pt>
                <c:pt idx="17">
                  <c:v>28</c:v>
                </c:pt>
                <c:pt idx="18">
                  <c:v>10</c:v>
                </c:pt>
                <c:pt idx="19">
                  <c:v>61</c:v>
                </c:pt>
                <c:pt idx="20">
                  <c:v>18</c:v>
                </c:pt>
                <c:pt idx="2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4119296"/>
        <c:axId val="124121088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2225">
              <a:solidFill>
                <a:srgbClr val="92D050"/>
              </a:solidFill>
              <a:prstDash val="solid"/>
            </a:ln>
          </c:spPr>
          <c:invertIfNegative val="0"/>
          <c:val>
            <c:numRef>
              <c:f>Turnover!$V$10:$V$31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4123008"/>
        <c:axId val="124124544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2017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Turnover!$G$10:$G$31</c:f>
              <c:numCache>
                <c:formatCode>0.0</c:formatCode>
                <c:ptCount val="22"/>
                <c:pt idx="0">
                  <c:v>17.142857142857142</c:v>
                </c:pt>
                <c:pt idx="1">
                  <c:v>14.644351464435147</c:v>
                </c:pt>
                <c:pt idx="2">
                  <c:v>17.083333333333332</c:v>
                </c:pt>
                <c:pt idx="3">
                  <c:v>8.3333333333333321</c:v>
                </c:pt>
                <c:pt idx="4">
                  <c:v>17.464114832535884</c:v>
                </c:pt>
                <c:pt idx="5">
                  <c:v>19.736842105263158</c:v>
                </c:pt>
                <c:pt idx="6">
                  <c:v>10</c:v>
                </c:pt>
                <c:pt idx="7">
                  <c:v>26.277372262773724</c:v>
                </c:pt>
                <c:pt idx="8">
                  <c:v>19.078947368421055</c:v>
                </c:pt>
                <c:pt idx="9">
                  <c:v>8.0555555555555554</c:v>
                </c:pt>
                <c:pt idx="10">
                  <c:v>13.450292397660817</c:v>
                </c:pt>
                <c:pt idx="11">
                  <c:v>22.115384615384613</c:v>
                </c:pt>
                <c:pt idx="12">
                  <c:v>17.045454545454543</c:v>
                </c:pt>
                <c:pt idx="13">
                  <c:v>11.397058823529411</c:v>
                </c:pt>
                <c:pt idx="14">
                  <c:v>11.904761904761903</c:v>
                </c:pt>
                <c:pt idx="15">
                  <c:v>11.478260869565217</c:v>
                </c:pt>
                <c:pt idx="16">
                  <c:v>20.869565217391305</c:v>
                </c:pt>
                <c:pt idx="17">
                  <c:v>32.183908045977013</c:v>
                </c:pt>
                <c:pt idx="18">
                  <c:v>10.989010989010989</c:v>
                </c:pt>
                <c:pt idx="19">
                  <c:v>13.707865168539326</c:v>
                </c:pt>
                <c:pt idx="20">
                  <c:v>32.142857142857146</c:v>
                </c:pt>
                <c:pt idx="21">
                  <c:v>18.032786885245901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23008"/>
        <c:axId val="124124544"/>
      </c:lineChart>
      <c:scatterChart>
        <c:scatterStyle val="lineMarker"/>
        <c:varyColors val="0"/>
        <c:ser>
          <c:idx val="3"/>
          <c:order val="3"/>
          <c:tx>
            <c:strRef>
              <c:f>Turnover!$U$5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Turnover!$V$5:$W$5</c:f>
              <c:numCache>
                <c:formatCode>#,##0.0</c:formatCode>
                <c:ptCount val="2"/>
                <c:pt idx="0">
                  <c:v>13.67713004484305</c:v>
                </c:pt>
                <c:pt idx="1">
                  <c:v>13.67713004484305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Turnover!$U$6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Turnover!$V$6:$W$6</c:f>
              <c:numCache>
                <c:formatCode>#,##0.0</c:formatCode>
                <c:ptCount val="2"/>
                <c:pt idx="0" formatCode="0">
                  <c:v>15.845070422535212</c:v>
                </c:pt>
                <c:pt idx="1">
                  <c:v>15.845070422535212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Turnover!$U$7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Turnover!$V$7:$W$7</c:f>
              <c:numCache>
                <c:formatCode>0</c:formatCode>
                <c:ptCount val="2"/>
                <c:pt idx="0">
                  <c:v>14.672318226279751</c:v>
                </c:pt>
                <c:pt idx="1">
                  <c:v>14.672318226279751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23008"/>
        <c:axId val="124124544"/>
      </c:scatterChart>
      <c:catAx>
        <c:axId val="1241192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12108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24121088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194154466433140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119296"/>
        <c:crosses val="autoZero"/>
        <c:crossBetween val="between"/>
      </c:valAx>
      <c:catAx>
        <c:axId val="124123008"/>
        <c:scaling>
          <c:orientation val="minMax"/>
        </c:scaling>
        <c:delete val="1"/>
        <c:axPos val="b"/>
        <c:majorTickMark val="out"/>
        <c:minorTickMark val="none"/>
        <c:tickLblPos val="nextTo"/>
        <c:crossAx val="124124544"/>
        <c:crosses val="autoZero"/>
        <c:auto val="1"/>
        <c:lblAlgn val="ctr"/>
        <c:lblOffset val="100"/>
        <c:noMultiLvlLbl val="0"/>
      </c:catAx>
      <c:valAx>
        <c:axId val="12412454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12300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7042869641298E-2"/>
          <c:y val="0"/>
          <c:w val="0.82708369787109948"/>
          <c:h val="0.952241839814076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TimeInService!$P$8</c:f>
              <c:strCache>
                <c:ptCount val="1"/>
                <c:pt idx="0">
                  <c:v>30 Years or more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TimeInService!$B$83:$B$107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TimeInService!$P$83:$P$107</c:f>
              <c:numCache>
                <c:formatCode>0.0%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3.0862126803086212E-2</c:v>
                </c:pt>
                <c:pt idx="4">
                  <c:v>1.8233179250128403E-2</c:v>
                </c:pt>
                <c:pt idx="5">
                  <c:v>0</c:v>
                </c:pt>
                <c:pt idx="6">
                  <c:v>1.2119420632574639E-2</c:v>
                </c:pt>
                <c:pt idx="7">
                  <c:v>0</c:v>
                </c:pt>
                <c:pt idx="8">
                  <c:v>0</c:v>
                </c:pt>
                <c:pt idx="9">
                  <c:v>2.3123218245169462E-2</c:v>
                </c:pt>
                <c:pt idx="10">
                  <c:v>1.9047619047619049E-2</c:v>
                </c:pt>
                <c:pt idx="11">
                  <c:v>2.2964509394572025E-2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1.6742170573173131E-2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1.8839861179970253E-2</c:v>
                </c:pt>
                <c:pt idx="20">
                  <c:v>0</c:v>
                </c:pt>
                <c:pt idx="21">
                  <c:v>0</c:v>
                </c:pt>
                <c:pt idx="22">
                  <c:v>1.4669926650366748E-2</c:v>
                </c:pt>
                <c:pt idx="23">
                  <c:v>1.171875E-2</c:v>
                </c:pt>
                <c:pt idx="24">
                  <c:v>1.5438596491228071E-2</c:v>
                </c:pt>
              </c:numCache>
            </c:numRef>
          </c:val>
        </c:ser>
        <c:ser>
          <c:idx val="1"/>
          <c:order val="1"/>
          <c:tx>
            <c:strRef>
              <c:f>TimeInService!$V$76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TimeInService!$Z$116:$Z$140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353408"/>
        <c:axId val="126354944"/>
      </c:barChart>
      <c:catAx>
        <c:axId val="126353408"/>
        <c:scaling>
          <c:orientation val="maxMin"/>
        </c:scaling>
        <c:delete val="1"/>
        <c:axPos val="l"/>
        <c:majorTickMark val="out"/>
        <c:minorTickMark val="none"/>
        <c:tickLblPos val="nextTo"/>
        <c:crossAx val="126354944"/>
        <c:crosses val="autoZero"/>
        <c:auto val="1"/>
        <c:lblAlgn val="ctr"/>
        <c:lblOffset val="100"/>
        <c:noMultiLvlLbl val="0"/>
      </c:catAx>
      <c:valAx>
        <c:axId val="12635494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crossAx val="126353408"/>
        <c:crosses val="max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(Headcount)</a:t>
            </a:r>
            <a:r>
              <a:rPr lang="en-US" sz="1100"/>
              <a:t> 2015-2017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Turnover!$H$42</c:f>
              <c:strCache>
                <c:ptCount val="1"/>
                <c:pt idx="0">
                  <c:v>Change 2015-2017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Turnover!$B$43:$B$67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Turnover!$H$43:$H$67</c:f>
              <c:numCache>
                <c:formatCode>0%</c:formatCode>
                <c:ptCount val="25"/>
                <c:pt idx="0">
                  <c:v>0.17857142857142858</c:v>
                </c:pt>
                <c:pt idx="1">
                  <c:v>-8.4728033472803332E-2</c:v>
                </c:pt>
                <c:pt idx="2">
                  <c:v>0.22338709677419358</c:v>
                </c:pt>
                <c:pt idx="3">
                  <c:v>-0.30833333333333346</c:v>
                </c:pt>
                <c:pt idx="4">
                  <c:v>-4.1771594056912692E-2</c:v>
                </c:pt>
                <c:pt idx="5">
                  <c:v>0.16902834008097159</c:v>
                </c:pt>
                <c:pt idx="6">
                  <c:v>-0.28311688311688316</c:v>
                </c:pt>
                <c:pt idx="7">
                  <c:v>0.41710114702815448</c:v>
                </c:pt>
                <c:pt idx="8">
                  <c:v>1.6447368421053899E-3</c:v>
                </c:pt>
                <c:pt idx="9">
                  <c:v>-0.44255555555555559</c:v>
                </c:pt>
                <c:pt idx="10">
                  <c:v>-4.2339181286549878E-2</c:v>
                </c:pt>
                <c:pt idx="11">
                  <c:v>0.13894230769230767</c:v>
                </c:pt>
                <c:pt idx="12">
                  <c:v>0.1505681818181818</c:v>
                </c:pt>
                <c:pt idx="13">
                  <c:v>-6.1934389140271537E-2</c:v>
                </c:pt>
                <c:pt idx="14">
                  <c:v>-0.66013824884792627</c:v>
                </c:pt>
                <c:pt idx="15">
                  <c:v>-0.25081081081081086</c:v>
                </c:pt>
                <c:pt idx="16">
                  <c:v>-0.21932367149758461</c:v>
                </c:pt>
                <c:pt idx="17">
                  <c:v>1.2957854406130271</c:v>
                </c:pt>
                <c:pt idx="18">
                  <c:v>-0.304029304029304</c:v>
                </c:pt>
                <c:pt idx="19">
                  <c:v>-3.8086013173188715E-2</c:v>
                </c:pt>
                <c:pt idx="20">
                  <c:v>0.24285714285714294</c:v>
                </c:pt>
                <c:pt idx="21">
                  <c:v>-0.3529411764705882</c:v>
                </c:pt>
                <c:pt idx="22">
                  <c:v>-0.1693154840411501</c:v>
                </c:pt>
                <c:pt idx="23">
                  <c:v>-0.13013797068123026</c:v>
                </c:pt>
                <c:pt idx="24">
                  <c:v>-8.0727781305235669E-2</c:v>
                </c:pt>
              </c:numCache>
            </c:numRef>
          </c:val>
        </c:ser>
        <c:ser>
          <c:idx val="1"/>
          <c:order val="1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Turnover!$V$43:$V$67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23501568"/>
        <c:axId val="123503360"/>
      </c:barChart>
      <c:catAx>
        <c:axId val="123501568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23503360"/>
        <c:crosses val="autoZero"/>
        <c:auto val="1"/>
        <c:lblAlgn val="ctr"/>
        <c:lblOffset val="100"/>
        <c:noMultiLvlLbl val="0"/>
      </c:catAx>
      <c:valAx>
        <c:axId val="12350336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2350156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Turnover!$E$86:$E$107</c:f>
              <c:numCache>
                <c:formatCode>0.0</c:formatCode>
                <c:ptCount val="22"/>
                <c:pt idx="0">
                  <c:v>15.200000000000001</c:v>
                </c:pt>
                <c:pt idx="1">
                  <c:v>91.600000000000009</c:v>
                </c:pt>
                <c:pt idx="2">
                  <c:v>82.7</c:v>
                </c:pt>
                <c:pt idx="3">
                  <c:v>33</c:v>
                </c:pt>
                <c:pt idx="4">
                  <c:v>45</c:v>
                </c:pt>
                <c:pt idx="5">
                  <c:v>10.5</c:v>
                </c:pt>
                <c:pt idx="6">
                  <c:v>105.80000000000001</c:v>
                </c:pt>
                <c:pt idx="7">
                  <c:v>25.6</c:v>
                </c:pt>
                <c:pt idx="8">
                  <c:v>36.800000000000004</c:v>
                </c:pt>
                <c:pt idx="9">
                  <c:v>37.4</c:v>
                </c:pt>
                <c:pt idx="10">
                  <c:v>27.1</c:v>
                </c:pt>
                <c:pt idx="11">
                  <c:v>21.8</c:v>
                </c:pt>
                <c:pt idx="12">
                  <c:v>55.7</c:v>
                </c:pt>
                <c:pt idx="13">
                  <c:v>45.5</c:v>
                </c:pt>
                <c:pt idx="14">
                  <c:v>43.900000000000006</c:v>
                </c:pt>
                <c:pt idx="15">
                  <c:v>86.300000000000011</c:v>
                </c:pt>
                <c:pt idx="16">
                  <c:v>23.700000000000003</c:v>
                </c:pt>
                <c:pt idx="17">
                  <c:v>15.700000000000001</c:v>
                </c:pt>
                <c:pt idx="18">
                  <c:v>17.5</c:v>
                </c:pt>
                <c:pt idx="19">
                  <c:v>74.600000000000009</c:v>
                </c:pt>
                <c:pt idx="20">
                  <c:v>5.6000000000000005</c:v>
                </c:pt>
                <c:pt idx="21">
                  <c:v>4.6000000000000005</c:v>
                </c:pt>
              </c:numCache>
            </c:numRef>
          </c:val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Turnover!$F$86:$F$107</c:f>
              <c:numCache>
                <c:formatCode>0.0</c:formatCode>
                <c:ptCount val="22"/>
                <c:pt idx="0">
                  <c:v>10.4</c:v>
                </c:pt>
                <c:pt idx="1">
                  <c:v>31.700000000000003</c:v>
                </c:pt>
                <c:pt idx="2">
                  <c:v>30.8</c:v>
                </c:pt>
                <c:pt idx="3">
                  <c:v>0</c:v>
                </c:pt>
                <c:pt idx="4">
                  <c:v>68.100000000000009</c:v>
                </c:pt>
                <c:pt idx="5">
                  <c:v>13.100000000000001</c:v>
                </c:pt>
                <c:pt idx="6">
                  <c:v>59.400000000000006</c:v>
                </c:pt>
                <c:pt idx="7">
                  <c:v>34.200000000000003</c:v>
                </c:pt>
                <c:pt idx="8">
                  <c:v>27.400000000000002</c:v>
                </c:pt>
                <c:pt idx="9">
                  <c:v>23.400000000000002</c:v>
                </c:pt>
                <c:pt idx="10">
                  <c:v>19.900000000000002</c:v>
                </c:pt>
                <c:pt idx="11">
                  <c:v>18.5</c:v>
                </c:pt>
                <c:pt idx="12">
                  <c:v>13</c:v>
                </c:pt>
                <c:pt idx="13">
                  <c:v>27.200000000000003</c:v>
                </c:pt>
                <c:pt idx="14">
                  <c:v>13</c:v>
                </c:pt>
                <c:pt idx="15">
                  <c:v>54.400000000000006</c:v>
                </c:pt>
                <c:pt idx="16">
                  <c:v>21.900000000000002</c:v>
                </c:pt>
                <c:pt idx="17">
                  <c:v>23.6</c:v>
                </c:pt>
                <c:pt idx="18">
                  <c:v>9.8000000000000007</c:v>
                </c:pt>
                <c:pt idx="19">
                  <c:v>55.6</c:v>
                </c:pt>
                <c:pt idx="20">
                  <c:v>16.5</c:v>
                </c:pt>
                <c:pt idx="21">
                  <c:v>10.4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3719040"/>
        <c:axId val="123724928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dPt>
            <c:idx val="16"/>
            <c:invertIfNegative val="0"/>
            <c:bubble3D val="0"/>
            <c:spPr>
              <a:noFill/>
              <a:ln w="22225">
                <a:solidFill>
                  <a:srgbClr val="92D050"/>
                </a:solidFill>
              </a:ln>
            </c:spPr>
          </c:dPt>
          <c:val>
            <c:numRef>
              <c:f>Turnover!$V$86:$V$107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3726848"/>
        <c:axId val="123728640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2017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Turnover!$G$86:$G$107</c:f>
              <c:numCache>
                <c:formatCode>0.0</c:formatCode>
                <c:ptCount val="22"/>
                <c:pt idx="0">
                  <c:v>15.592203898050974</c:v>
                </c:pt>
                <c:pt idx="1">
                  <c:v>14.820009350163629</c:v>
                </c:pt>
                <c:pt idx="2">
                  <c:v>13.713268032056988</c:v>
                </c:pt>
                <c:pt idx="3">
                  <c:v>#N/A</c:v>
                </c:pt>
                <c:pt idx="4">
                  <c:v>17.488443759630201</c:v>
                </c:pt>
                <c:pt idx="5">
                  <c:v>18.044077134986225</c:v>
                </c:pt>
                <c:pt idx="6">
                  <c:v>8.7791900679869936</c:v>
                </c:pt>
                <c:pt idx="7">
                  <c:v>26.186830015313937</c:v>
                </c:pt>
                <c:pt idx="8">
                  <c:v>18.883528600964855</c:v>
                </c:pt>
                <c:pt idx="9">
                  <c:v>7.4121000950269247</c:v>
                </c:pt>
                <c:pt idx="10">
                  <c:v>12.634920634920634</c:v>
                </c:pt>
                <c:pt idx="11">
                  <c:v>19.311064718162836</c:v>
                </c:pt>
                <c:pt idx="12">
                  <c:v>15.606242496998798</c:v>
                </c:pt>
                <c:pt idx="13">
                  <c:v>10.772277227722773</c:v>
                </c:pt>
                <c:pt idx="14">
                  <c:v>10.998307952622673</c:v>
                </c:pt>
                <c:pt idx="15">
                  <c:v>10.714989166830806</c:v>
                </c:pt>
                <c:pt idx="16">
                  <c:v>20.391061452513966</c:v>
                </c:pt>
                <c:pt idx="17">
                  <c:v>29.35323383084577</c:v>
                </c:pt>
                <c:pt idx="18">
                  <c:v>11.515863689776733</c:v>
                </c:pt>
                <c:pt idx="19">
                  <c:v>13.782845810609814</c:v>
                </c:pt>
                <c:pt idx="20">
                  <c:v>31.73076923076923</c:v>
                </c:pt>
                <c:pt idx="21">
                  <c:v>18.342151675485006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26848"/>
        <c:axId val="123728640"/>
      </c:lineChart>
      <c:scatterChart>
        <c:scatterStyle val="lineMarker"/>
        <c:varyColors val="0"/>
        <c:ser>
          <c:idx val="3"/>
          <c:order val="3"/>
          <c:tx>
            <c:strRef>
              <c:f>Turnover!$U$81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Turnover!$V$81:$W$81</c:f>
              <c:numCache>
                <c:formatCode>#,##0.0</c:formatCode>
                <c:ptCount val="2"/>
                <c:pt idx="0">
                  <c:v>12.469437652811736</c:v>
                </c:pt>
                <c:pt idx="1">
                  <c:v>12.469437652811736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Turnover!$U$82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Turnover!$V$82:$W$82</c:f>
              <c:numCache>
                <c:formatCode>#,##0.0</c:formatCode>
                <c:ptCount val="2"/>
                <c:pt idx="0" formatCode="0">
                  <c:v>14.453125</c:v>
                </c:pt>
                <c:pt idx="1">
                  <c:v>14.453125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Turnover!$U$83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Turnover!$V$83:$W$83</c:f>
              <c:numCache>
                <c:formatCode>0</c:formatCode>
                <c:ptCount val="2"/>
                <c:pt idx="0">
                  <c:v>13.614035087719298</c:v>
                </c:pt>
                <c:pt idx="1">
                  <c:v>13.614035087719298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26848"/>
        <c:axId val="123728640"/>
      </c:scatterChart>
      <c:catAx>
        <c:axId val="12371904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72492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237249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</a:t>
                </a:r>
                <a:r>
                  <a:rPr lang="en-GB" sz="900" b="1" baseline="0"/>
                  <a:t>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222037863137830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719040"/>
        <c:crosses val="autoZero"/>
        <c:crossBetween val="between"/>
      </c:valAx>
      <c:catAx>
        <c:axId val="123726848"/>
        <c:scaling>
          <c:orientation val="minMax"/>
        </c:scaling>
        <c:delete val="1"/>
        <c:axPos val="b"/>
        <c:majorTickMark val="out"/>
        <c:minorTickMark val="none"/>
        <c:tickLblPos val="nextTo"/>
        <c:crossAx val="123728640"/>
        <c:crosses val="autoZero"/>
        <c:auto val="1"/>
        <c:lblAlgn val="ctr"/>
        <c:lblOffset val="100"/>
        <c:noMultiLvlLbl val="0"/>
      </c:catAx>
      <c:valAx>
        <c:axId val="123728640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72684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(FTE)</a:t>
            </a:r>
            <a:r>
              <a:rPr lang="en-US" sz="1100"/>
              <a:t> </a:t>
            </a:r>
          </a:p>
          <a:p>
            <a:pPr>
              <a:defRPr sz="1100"/>
            </a:pPr>
            <a:r>
              <a:rPr lang="en-US" sz="1100"/>
              <a:t>2015-2017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Turnover!$H$42</c:f>
              <c:strCache>
                <c:ptCount val="1"/>
                <c:pt idx="0">
                  <c:v>Change 2015-2017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Turnover!$B$43:$B$67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Turnover!$H$119:$H$143</c:f>
              <c:numCache>
                <c:formatCode>0%</c:formatCode>
                <c:ptCount val="25"/>
                <c:pt idx="0">
                  <c:v>1.5442278860569784E-2</c:v>
                </c:pt>
                <c:pt idx="1">
                  <c:v>-2.2654285338882262E-2</c:v>
                </c:pt>
                <c:pt idx="2">
                  <c:v>1.55626610217291E-2</c:v>
                </c:pt>
                <c:pt idx="3">
                  <c:v>#N/A</c:v>
                </c:pt>
                <c:pt idx="4">
                  <c:v>-8.5632976501188902E-3</c:v>
                </c:pt>
                <c:pt idx="5">
                  <c:v>4.3173209366391047E-2</c:v>
                </c:pt>
                <c:pt idx="6">
                  <c:v>-0.36554895438251739</c:v>
                </c:pt>
                <c:pt idx="7">
                  <c:v>0.39147731446686618</c:v>
                </c:pt>
                <c:pt idx="8">
                  <c:v>-6.3470758007576362E-3</c:v>
                </c:pt>
                <c:pt idx="9">
                  <c:v>-0.47051093527716986</c:v>
                </c:pt>
                <c:pt idx="10">
                  <c:v>-7.8200138026225108E-2</c:v>
                </c:pt>
                <c:pt idx="11">
                  <c:v>7.1707626756522438E-2</c:v>
                </c:pt>
                <c:pt idx="12">
                  <c:v>0.11700235649815471</c:v>
                </c:pt>
                <c:pt idx="13">
                  <c:v>-0.12629767894822252</c:v>
                </c:pt>
                <c:pt idx="14">
                  <c:v>-0.70872223131925116</c:v>
                </c:pt>
                <c:pt idx="15">
                  <c:v>-0.30296846103439418</c:v>
                </c:pt>
                <c:pt idx="16">
                  <c:v>-0.21494413407821217</c:v>
                </c:pt>
                <c:pt idx="17">
                  <c:v>1.0484363894811655</c:v>
                </c:pt>
                <c:pt idx="18">
                  <c:v>-0.19831872005785051</c:v>
                </c:pt>
                <c:pt idx="19">
                  <c:v>2.728743663357334E-3</c:v>
                </c:pt>
                <c:pt idx="20">
                  <c:v>0.16417619542619527</c:v>
                </c:pt>
                <c:pt idx="21">
                  <c:v>-0.37852474323062568</c:v>
                </c:pt>
                <c:pt idx="22">
                  <c:v>-0.23775534348134711</c:v>
                </c:pt>
                <c:pt idx="23">
                  <c:v>-0.14338795731707329</c:v>
                </c:pt>
                <c:pt idx="24">
                  <c:v>-0.14101921470342524</c:v>
                </c:pt>
              </c:numCache>
            </c:numRef>
          </c:val>
        </c:ser>
        <c:ser>
          <c:idx val="1"/>
          <c:order val="1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Turnover!$V$119:$V$143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24400000"/>
        <c:axId val="124401536"/>
      </c:barChart>
      <c:catAx>
        <c:axId val="124400000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24401536"/>
        <c:crosses val="autoZero"/>
        <c:auto val="1"/>
        <c:lblAlgn val="ctr"/>
        <c:lblOffset val="100"/>
        <c:noMultiLvlLbl val="0"/>
      </c:catAx>
      <c:valAx>
        <c:axId val="12440153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244000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Agency!$E$10:$E$31</c:f>
              <c:numCache>
                <c:formatCode>0</c:formatCode>
                <c:ptCount val="22"/>
                <c:pt idx="0">
                  <c:v>7</c:v>
                </c:pt>
                <c:pt idx="1">
                  <c:v>3</c:v>
                </c:pt>
                <c:pt idx="2">
                  <c:v>69</c:v>
                </c:pt>
                <c:pt idx="3">
                  <c:v>0</c:v>
                </c:pt>
                <c:pt idx="4">
                  <c:v>69</c:v>
                </c:pt>
                <c:pt idx="5">
                  <c:v>7</c:v>
                </c:pt>
                <c:pt idx="6">
                  <c:v>91</c:v>
                </c:pt>
                <c:pt idx="7">
                  <c:v>54</c:v>
                </c:pt>
                <c:pt idx="8">
                  <c:v>15</c:v>
                </c:pt>
                <c:pt idx="9">
                  <c:v>38</c:v>
                </c:pt>
                <c:pt idx="10">
                  <c:v>3</c:v>
                </c:pt>
                <c:pt idx="11">
                  <c:v>79</c:v>
                </c:pt>
                <c:pt idx="12">
                  <c:v>39</c:v>
                </c:pt>
                <c:pt idx="13">
                  <c:v>69</c:v>
                </c:pt>
                <c:pt idx="14">
                  <c:v>17</c:v>
                </c:pt>
                <c:pt idx="15">
                  <c:v>93</c:v>
                </c:pt>
                <c:pt idx="16">
                  <c:v>37</c:v>
                </c:pt>
                <c:pt idx="17">
                  <c:v>28</c:v>
                </c:pt>
                <c:pt idx="18">
                  <c:v>20</c:v>
                </c:pt>
                <c:pt idx="19">
                  <c:v>62</c:v>
                </c:pt>
                <c:pt idx="20">
                  <c:v>32</c:v>
                </c:pt>
                <c:pt idx="21">
                  <c:v>18</c:v>
                </c:pt>
              </c:numCache>
            </c:numRef>
          </c:val>
        </c:ser>
        <c:ser>
          <c:idx val="1"/>
          <c:order val="1"/>
          <c:tx>
            <c:strRef>
              <c:f>Agency!$F$7</c:f>
              <c:strCache>
                <c:ptCount val="1"/>
                <c:pt idx="0">
                  <c:v>Number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Agency!$F$10:$F$31</c:f>
              <c:numCache>
                <c:formatCode>#,##0</c:formatCode>
                <c:ptCount val="22"/>
                <c:pt idx="0">
                  <c:v>5</c:v>
                </c:pt>
                <c:pt idx="1">
                  <c:v>0</c:v>
                </c:pt>
                <c:pt idx="2">
                  <c:v>31</c:v>
                </c:pt>
                <c:pt idx="3">
                  <c:v>0</c:v>
                </c:pt>
                <c:pt idx="4">
                  <c:v>57</c:v>
                </c:pt>
                <c:pt idx="5">
                  <c:v>3</c:v>
                </c:pt>
                <c:pt idx="6">
                  <c:v>82</c:v>
                </c:pt>
                <c:pt idx="7">
                  <c:v>46</c:v>
                </c:pt>
                <c:pt idx="8">
                  <c:v>15</c:v>
                </c:pt>
                <c:pt idx="9">
                  <c:v>38</c:v>
                </c:pt>
                <c:pt idx="10">
                  <c:v>3</c:v>
                </c:pt>
                <c:pt idx="11">
                  <c:v>39</c:v>
                </c:pt>
                <c:pt idx="12">
                  <c:v>35</c:v>
                </c:pt>
                <c:pt idx="13">
                  <c:v>66</c:v>
                </c:pt>
                <c:pt idx="14">
                  <c:v>17</c:v>
                </c:pt>
                <c:pt idx="15">
                  <c:v>0</c:v>
                </c:pt>
                <c:pt idx="16">
                  <c:v>16</c:v>
                </c:pt>
                <c:pt idx="17">
                  <c:v>19</c:v>
                </c:pt>
                <c:pt idx="18">
                  <c:v>14</c:v>
                </c:pt>
                <c:pt idx="19">
                  <c:v>62</c:v>
                </c:pt>
                <c:pt idx="20">
                  <c:v>24</c:v>
                </c:pt>
                <c:pt idx="2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4484992"/>
        <c:axId val="124486784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val>
            <c:numRef>
              <c:f>Agency!$V$10:$V$31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4488704"/>
        <c:axId val="124498688"/>
      </c:barChart>
      <c:lineChart>
        <c:grouping val="standard"/>
        <c:varyColors val="0"/>
        <c:ser>
          <c:idx val="2"/>
          <c:order val="2"/>
          <c:tx>
            <c:strRef>
              <c:f>Agency!$G$7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Agency!$G$10:$G$31</c:f>
              <c:numCache>
                <c:formatCode>0.0</c:formatCode>
                <c:ptCount val="22"/>
                <c:pt idx="0">
                  <c:v>9.0909090909090917</c:v>
                </c:pt>
                <c:pt idx="1">
                  <c:v>1.2396694214876034</c:v>
                </c:pt>
                <c:pt idx="2">
                  <c:v>22.330097087378643</c:v>
                </c:pt>
                <c:pt idx="3">
                  <c:v>0</c:v>
                </c:pt>
                <c:pt idx="4">
                  <c:v>14.168377823408623</c:v>
                </c:pt>
                <c:pt idx="5">
                  <c:v>8.4337349397590362</c:v>
                </c:pt>
                <c:pt idx="6">
                  <c:v>11.084043848964678</c:v>
                </c:pt>
                <c:pt idx="7">
                  <c:v>28.272251308900525</c:v>
                </c:pt>
                <c:pt idx="8">
                  <c:v>8.9820359281437128</c:v>
                </c:pt>
                <c:pt idx="9">
                  <c:v>9.5477386934673358</c:v>
                </c:pt>
                <c:pt idx="10">
                  <c:v>1.7241379310344827</c:v>
                </c:pt>
                <c:pt idx="11">
                  <c:v>43.169398907103826</c:v>
                </c:pt>
                <c:pt idx="12">
                  <c:v>30.708661417322837</c:v>
                </c:pt>
                <c:pt idx="13">
                  <c:v>20.234604105571847</c:v>
                </c:pt>
                <c:pt idx="14">
                  <c:v>11.888111888111888</c:v>
                </c:pt>
                <c:pt idx="15">
                  <c:v>13.922155688622754</c:v>
                </c:pt>
                <c:pt idx="16">
                  <c:v>24.342105263157894</c:v>
                </c:pt>
                <c:pt idx="17">
                  <c:v>24.347826086956523</c:v>
                </c:pt>
                <c:pt idx="18">
                  <c:v>18.018018018018019</c:v>
                </c:pt>
                <c:pt idx="19">
                  <c:v>12.22879684418146</c:v>
                </c:pt>
                <c:pt idx="20">
                  <c:v>36.363636363636367</c:v>
                </c:pt>
                <c:pt idx="21">
                  <c:v>22.784810126582279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88704"/>
        <c:axId val="124498688"/>
      </c:lineChart>
      <c:scatterChart>
        <c:scatterStyle val="lineMarker"/>
        <c:varyColors val="0"/>
        <c:ser>
          <c:idx val="3"/>
          <c:order val="3"/>
          <c:tx>
            <c:strRef>
              <c:f>Agency!$U$5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Agency!$V$5:$W$5</c:f>
              <c:numCache>
                <c:formatCode>0.0</c:formatCode>
                <c:ptCount val="2"/>
                <c:pt idx="0">
                  <c:v>13.8996138996139</c:v>
                </c:pt>
                <c:pt idx="1">
                  <c:v>13.8996138996139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Agency!$U$6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Agency!$V$6:$W$6</c:f>
              <c:numCache>
                <c:formatCode>0.0</c:formatCode>
                <c:ptCount val="2"/>
                <c:pt idx="0">
                  <c:v>14.19939577039275</c:v>
                </c:pt>
                <c:pt idx="1">
                  <c:v>14.19939577039275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Agency!$U$7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Agency!$V$7:$W$7</c:f>
              <c:numCache>
                <c:formatCode>0.0</c:formatCode>
                <c:ptCount val="2"/>
                <c:pt idx="0">
                  <c:v>15.649064906490647</c:v>
                </c:pt>
                <c:pt idx="1">
                  <c:v>15.649064906490647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488704"/>
        <c:axId val="124498688"/>
      </c:scatterChart>
      <c:catAx>
        <c:axId val="12448499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678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244867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Agency Workers/</a:t>
                </a:r>
                <a:r>
                  <a:rPr lang="en-GB" sz="900" b="1" baseline="0"/>
                  <a:t> those Covering Vacancies</a:t>
                </a:r>
                <a:r>
                  <a:rPr lang="en-GB" sz="900" b="1"/>
                  <a:t>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9.022544235202539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4992"/>
        <c:crosses val="autoZero"/>
        <c:crossBetween val="between"/>
      </c:valAx>
      <c:catAx>
        <c:axId val="124488704"/>
        <c:scaling>
          <c:orientation val="minMax"/>
        </c:scaling>
        <c:delete val="1"/>
        <c:axPos val="b"/>
        <c:majorTickMark val="out"/>
        <c:minorTickMark val="none"/>
        <c:tickLblPos val="nextTo"/>
        <c:crossAx val="124498688"/>
        <c:crosses val="autoZero"/>
        <c:auto val="1"/>
        <c:lblAlgn val="ctr"/>
        <c:lblOffset val="100"/>
        <c:noMultiLvlLbl val="0"/>
      </c:catAx>
      <c:valAx>
        <c:axId val="124498688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Agency Worker Rate</a:t>
                </a:r>
              </a:p>
            </c:rich>
          </c:tx>
          <c:layout>
            <c:manualLayout>
              <c:xMode val="edge"/>
              <c:yMode val="edge"/>
              <c:x val="0.94717292240310447"/>
              <c:y val="0.321050467550871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4887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(Headcount) </a:t>
            </a:r>
            <a:r>
              <a:rPr lang="en-US" sz="1100"/>
              <a:t>2015-2017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Agency!$H$42</c:f>
              <c:strCache>
                <c:ptCount val="1"/>
                <c:pt idx="0">
                  <c:v>Change 2015-2017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Agency!$B$43:$B$67</c:f>
              <c:strCache>
                <c:ptCount val="25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  <c:pt idx="22">
                  <c:v>South East</c:v>
                </c:pt>
                <c:pt idx="23">
                  <c:v>South West</c:v>
                </c:pt>
                <c:pt idx="24">
                  <c:v>England</c:v>
                </c:pt>
              </c:strCache>
            </c:strRef>
          </c:cat>
          <c:val>
            <c:numRef>
              <c:f>Agency!$H$43:$H$67</c:f>
              <c:numCache>
                <c:formatCode>0%</c:formatCode>
                <c:ptCount val="25"/>
                <c:pt idx="0">
                  <c:v>-0.49242424242424232</c:v>
                </c:pt>
                <c:pt idx="1">
                  <c:v>-0.9004390495867769</c:v>
                </c:pt>
                <c:pt idx="2">
                  <c:v>6.3518183314135418E-2</c:v>
                </c:pt>
                <c:pt idx="3">
                  <c:v>0</c:v>
                </c:pt>
                <c:pt idx="4">
                  <c:v>0.11024337698185593</c:v>
                </c:pt>
                <c:pt idx="5">
                  <c:v>0.1666666666666668</c:v>
                </c:pt>
                <c:pt idx="6">
                  <c:v>-0.2168087697929354</c:v>
                </c:pt>
                <c:pt idx="7">
                  <c:v>-0.19022687609075042</c:v>
                </c:pt>
                <c:pt idx="8">
                  <c:v>-0.155688622754491</c:v>
                </c:pt>
                <c:pt idx="9">
                  <c:v>3.9339554917444244E-2</c:v>
                </c:pt>
                <c:pt idx="10">
                  <c:v>0</c:v>
                </c:pt>
                <c:pt idx="11">
                  <c:v>0.54330601092896169</c:v>
                </c:pt>
                <c:pt idx="12">
                  <c:v>-0.23228346456692908</c:v>
                </c:pt>
                <c:pt idx="13">
                  <c:v>-0.33699382292381602</c:v>
                </c:pt>
                <c:pt idx="14">
                  <c:v>-0.53041958041958037</c:v>
                </c:pt>
                <c:pt idx="15">
                  <c:v>-7.88713271132154E-2</c:v>
                </c:pt>
                <c:pt idx="16">
                  <c:v>-0.12618083670715255</c:v>
                </c:pt>
                <c:pt idx="17">
                  <c:v>0.42766798418972357</c:v>
                </c:pt>
                <c:pt idx="18">
                  <c:v>-0.31264597931264598</c:v>
                </c:pt>
                <c:pt idx="19">
                  <c:v>-0.24769680173769762</c:v>
                </c:pt>
                <c:pt idx="20">
                  <c:v>1.2809917355371907</c:v>
                </c:pt>
                <c:pt idx="21">
                  <c:v>4.5420699925539827E-2</c:v>
                </c:pt>
                <c:pt idx="22">
                  <c:v>-0.11547911547911539</c:v>
                </c:pt>
                <c:pt idx="23">
                  <c:v>-4.5317220543806581E-2</c:v>
                </c:pt>
                <c:pt idx="24">
                  <c:v>3.833243284880751E-2</c:v>
                </c:pt>
              </c:numCache>
            </c:numRef>
          </c:val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Agency!$V$43:$V$67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24508416"/>
        <c:axId val="124342272"/>
      </c:barChart>
      <c:catAx>
        <c:axId val="124508416"/>
        <c:scaling>
          <c:orientation val="maxMin"/>
        </c:scaling>
        <c:delete val="0"/>
        <c:axPos val="l"/>
        <c:majorGridlines/>
        <c:majorTickMark val="out"/>
        <c:minorTickMark val="none"/>
        <c:tickLblPos val="low"/>
        <c:crossAx val="124342272"/>
        <c:crosses val="autoZero"/>
        <c:auto val="1"/>
        <c:lblAlgn val="ctr"/>
        <c:lblOffset val="100"/>
        <c:noMultiLvlLbl val="0"/>
      </c:catAx>
      <c:valAx>
        <c:axId val="12434227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crossAx val="1245084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Agency!$E$86:$E$107</c:f>
              <c:numCache>
                <c:formatCode>0</c:formatCode>
                <c:ptCount val="22"/>
                <c:pt idx="0">
                  <c:v>7</c:v>
                </c:pt>
                <c:pt idx="1">
                  <c:v>3</c:v>
                </c:pt>
                <c:pt idx="2">
                  <c:v>67.2</c:v>
                </c:pt>
                <c:pt idx="3">
                  <c:v>0</c:v>
                </c:pt>
                <c:pt idx="4">
                  <c:v>67</c:v>
                </c:pt>
                <c:pt idx="5">
                  <c:v>7</c:v>
                </c:pt>
                <c:pt idx="6">
                  <c:v>91</c:v>
                </c:pt>
                <c:pt idx="7">
                  <c:v>54</c:v>
                </c:pt>
                <c:pt idx="8">
                  <c:v>14.3</c:v>
                </c:pt>
                <c:pt idx="9">
                  <c:v>38</c:v>
                </c:pt>
                <c:pt idx="10">
                  <c:v>3</c:v>
                </c:pt>
                <c:pt idx="11">
                  <c:v>79</c:v>
                </c:pt>
                <c:pt idx="12">
                  <c:v>39</c:v>
                </c:pt>
                <c:pt idx="13">
                  <c:v>63.300000000000004</c:v>
                </c:pt>
                <c:pt idx="14">
                  <c:v>16.400000000000002</c:v>
                </c:pt>
                <c:pt idx="15">
                  <c:v>93</c:v>
                </c:pt>
                <c:pt idx="16">
                  <c:v>36.200000000000003</c:v>
                </c:pt>
                <c:pt idx="17">
                  <c:v>28</c:v>
                </c:pt>
                <c:pt idx="18">
                  <c:v>20</c:v>
                </c:pt>
                <c:pt idx="19">
                  <c:v>60.800000000000004</c:v>
                </c:pt>
                <c:pt idx="20">
                  <c:v>32</c:v>
                </c:pt>
                <c:pt idx="21">
                  <c:v>16</c:v>
                </c:pt>
              </c:numCache>
            </c:numRef>
          </c:val>
        </c:ser>
        <c:ser>
          <c:idx val="1"/>
          <c:order val="1"/>
          <c:tx>
            <c:strRef>
              <c:f>Agency!$F$7</c:f>
              <c:strCache>
                <c:ptCount val="1"/>
                <c:pt idx="0">
                  <c:v>Number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Agency!$B$10:$B$31</c:f>
              <c:strCache>
                <c:ptCount val="22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Torbay</c:v>
                </c:pt>
                <c:pt idx="18">
                  <c:v>West Berkshire</c:v>
                </c:pt>
                <c:pt idx="19">
                  <c:v>West Sussex</c:v>
                </c:pt>
                <c:pt idx="20">
                  <c:v>Windsor &amp; Maidenhead</c:v>
                </c:pt>
                <c:pt idx="21">
                  <c:v>Wokingham</c:v>
                </c:pt>
              </c:strCache>
            </c:strRef>
          </c:cat>
          <c:val>
            <c:numRef>
              <c:f>Agency!$F$86:$F$107</c:f>
              <c:numCache>
                <c:formatCode>#,##0</c:formatCode>
                <c:ptCount val="22"/>
                <c:pt idx="0">
                  <c:v>5</c:v>
                </c:pt>
                <c:pt idx="1">
                  <c:v>0</c:v>
                </c:pt>
                <c:pt idx="2">
                  <c:v>30.8</c:v>
                </c:pt>
                <c:pt idx="3">
                  <c:v>0</c:v>
                </c:pt>
                <c:pt idx="4">
                  <c:v>56</c:v>
                </c:pt>
                <c:pt idx="5">
                  <c:v>2.8000000000000003</c:v>
                </c:pt>
                <c:pt idx="6">
                  <c:v>80.7</c:v>
                </c:pt>
                <c:pt idx="7">
                  <c:v>45.6</c:v>
                </c:pt>
                <c:pt idx="8">
                  <c:v>14.3</c:v>
                </c:pt>
                <c:pt idx="9">
                  <c:v>38</c:v>
                </c:pt>
                <c:pt idx="10">
                  <c:v>3</c:v>
                </c:pt>
                <c:pt idx="11">
                  <c:v>39</c:v>
                </c:pt>
                <c:pt idx="12">
                  <c:v>35</c:v>
                </c:pt>
                <c:pt idx="13">
                  <c:v>60.400000000000006</c:v>
                </c:pt>
                <c:pt idx="14">
                  <c:v>16.400000000000002</c:v>
                </c:pt>
                <c:pt idx="15">
                  <c:v>0</c:v>
                </c:pt>
                <c:pt idx="16">
                  <c:v>14.600000000000001</c:v>
                </c:pt>
                <c:pt idx="17">
                  <c:v>19</c:v>
                </c:pt>
                <c:pt idx="18">
                  <c:v>14</c:v>
                </c:pt>
                <c:pt idx="19">
                  <c:v>60.800000000000004</c:v>
                </c:pt>
                <c:pt idx="20">
                  <c:v>24</c:v>
                </c:pt>
                <c:pt idx="2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4867328"/>
        <c:axId val="124868864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92D050"/>
              </a:solidFill>
            </a:ln>
          </c:spPr>
          <c:invertIfNegative val="0"/>
          <c:val>
            <c:numRef>
              <c:f>Agency!$V$86:$V$107</c:f>
              <c:numCache>
                <c:formatCode>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4891520"/>
        <c:axId val="124893056"/>
      </c:barChart>
      <c:lineChart>
        <c:grouping val="standard"/>
        <c:varyColors val="0"/>
        <c:ser>
          <c:idx val="2"/>
          <c:order val="2"/>
          <c:tx>
            <c:strRef>
              <c:f>Agency!$G$7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Agency!$G$86:$G$107</c:f>
              <c:numCache>
                <c:formatCode>0.0</c:formatCode>
                <c:ptCount val="22"/>
                <c:pt idx="0">
                  <c:v>9.4979647218453191</c:v>
                </c:pt>
                <c:pt idx="1">
                  <c:v>1.3831258644536653</c:v>
                </c:pt>
                <c:pt idx="2">
                  <c:v>23.029472241261136</c:v>
                </c:pt>
                <c:pt idx="3">
                  <c:v>0</c:v>
                </c:pt>
                <c:pt idx="4">
                  <c:v>14.680105170902715</c:v>
                </c:pt>
                <c:pt idx="5">
                  <c:v>8.7939698492462313</c:v>
                </c:pt>
                <c:pt idx="6">
                  <c:v>11.855132881709224</c:v>
                </c:pt>
                <c:pt idx="7">
                  <c:v>29.252437703141933</c:v>
                </c:pt>
                <c:pt idx="8">
                  <c:v>8.9711417816813057</c:v>
                </c:pt>
                <c:pt idx="9">
                  <c:v>10.743567995476392</c:v>
                </c:pt>
                <c:pt idx="10">
                  <c:v>1.8691588785046727</c:v>
                </c:pt>
                <c:pt idx="11">
                  <c:v>45.194508009153317</c:v>
                </c:pt>
                <c:pt idx="12">
                  <c:v>31.888798037612425</c:v>
                </c:pt>
                <c:pt idx="13">
                  <c:v>20.044331855604813</c:v>
                </c:pt>
                <c:pt idx="14">
                  <c:v>12.184249628528978</c:v>
                </c:pt>
                <c:pt idx="15">
                  <c:v>15.481937739304144</c:v>
                </c:pt>
                <c:pt idx="16">
                  <c:v>25.208913649025067</c:v>
                </c:pt>
                <c:pt idx="17">
                  <c:v>25.830258302583026</c:v>
                </c:pt>
                <c:pt idx="18">
                  <c:v>19.029495718363464</c:v>
                </c:pt>
                <c:pt idx="19">
                  <c:v>13.097802671262388</c:v>
                </c:pt>
                <c:pt idx="20">
                  <c:v>38.095238095238095</c:v>
                </c:pt>
                <c:pt idx="21">
                  <c:v>22.008253094910589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91520"/>
        <c:axId val="124893056"/>
      </c:lineChart>
      <c:scatterChart>
        <c:scatterStyle val="lineMarker"/>
        <c:varyColors val="0"/>
        <c:ser>
          <c:idx val="3"/>
          <c:order val="3"/>
          <c:tx>
            <c:strRef>
              <c:f>Agency!$U$81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rgbClr val="C00000"/>
                </a:solidFill>
                <a:prstDash val="sysDot"/>
              </a:ln>
            </c:spPr>
          </c:dPt>
          <c:xVal>
            <c:numRef>
              <c:f>Agency!$V$80:$W$80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Agency!$V$81:$W$81</c:f>
              <c:numCache>
                <c:formatCode>0.0</c:formatCode>
                <c:ptCount val="2"/>
                <c:pt idx="0">
                  <c:v>14.791666666666666</c:v>
                </c:pt>
                <c:pt idx="1">
                  <c:v>14.791666666666666</c:v>
                </c:pt>
              </c:numCache>
            </c:numRef>
          </c:yVal>
          <c:smooth val="0"/>
        </c:ser>
        <c:ser>
          <c:idx val="6"/>
          <c:order val="4"/>
          <c:tx>
            <c:strRef>
              <c:f>Agency!$U$82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Agency!$V$80:$W$80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Agency!$V$82:$W$82</c:f>
              <c:numCache>
                <c:formatCode>0.0</c:formatCode>
                <c:ptCount val="2"/>
                <c:pt idx="0">
                  <c:v>13.220338983050848</c:v>
                </c:pt>
                <c:pt idx="1">
                  <c:v>13.220338983050848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Agency!$U$83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</c:dPt>
          <c:xVal>
            <c:numRef>
              <c:f>Agency!$V$80:$W$80</c:f>
              <c:numCache>
                <c:formatCode>0.0</c:formatCode>
                <c:ptCount val="2"/>
                <c:pt idx="0">
                  <c:v>0</c:v>
                </c:pt>
                <c:pt idx="1">
                  <c:v>22.5</c:v>
                </c:pt>
              </c:numCache>
            </c:numRef>
          </c:xVal>
          <c:yVal>
            <c:numRef>
              <c:f>Agency!$V$83:$W$83</c:f>
              <c:numCache>
                <c:formatCode>0.0</c:formatCode>
                <c:ptCount val="2"/>
                <c:pt idx="0">
                  <c:v>15.780141843971633</c:v>
                </c:pt>
                <c:pt idx="1">
                  <c:v>15.780141843971633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891520"/>
        <c:axId val="124893056"/>
      </c:scatterChart>
      <c:catAx>
        <c:axId val="12486732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868864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248688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867328"/>
        <c:crosses val="autoZero"/>
        <c:crossBetween val="between"/>
      </c:valAx>
      <c:catAx>
        <c:axId val="124891520"/>
        <c:scaling>
          <c:orientation val="minMax"/>
        </c:scaling>
        <c:delete val="1"/>
        <c:axPos val="b"/>
        <c:majorTickMark val="out"/>
        <c:minorTickMark val="none"/>
        <c:tickLblPos val="nextTo"/>
        <c:crossAx val="124893056"/>
        <c:crosses val="autoZero"/>
        <c:auto val="1"/>
        <c:lblAlgn val="ctr"/>
        <c:lblOffset val="100"/>
        <c:noMultiLvlLbl val="0"/>
      </c:catAx>
      <c:valAx>
        <c:axId val="124893056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89152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3.xml"/><Relationship Id="rId7" Type="http://schemas.openxmlformats.org/officeDocument/2006/relationships/chart" Target="../charts/chart16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5.xml"/><Relationship Id="rId5" Type="http://schemas.openxmlformats.org/officeDocument/2006/relationships/image" Target="../media/image2.png"/><Relationship Id="rId4" Type="http://schemas.openxmlformats.org/officeDocument/2006/relationships/chart" Target="../charts/chart14.xml"/><Relationship Id="rId9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" Type="http://schemas.openxmlformats.org/officeDocument/2006/relationships/image" Target="../media/image2.png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0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1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4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5" name="Picture 3" descr="ESCC_logo_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666750</xdr:colOff>
      <xdr:row>26</xdr:row>
      <xdr:rowOff>38100</xdr:rowOff>
    </xdr:from>
    <xdr:to>
      <xdr:col>5</xdr:col>
      <xdr:colOff>38100</xdr:colOff>
      <xdr:row>30</xdr:row>
      <xdr:rowOff>66675</xdr:rowOff>
    </xdr:to>
    <xdr:pic macro="[0]!Home">
      <xdr:nvPicPr>
        <xdr:cNvPr id="62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4457700" y="4562475"/>
          <a:ext cx="514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31</xdr:row>
      <xdr:rowOff>133350</xdr:rowOff>
    </xdr:from>
    <xdr:to>
      <xdr:col>4</xdr:col>
      <xdr:colOff>447675</xdr:colOff>
      <xdr:row>33</xdr:row>
      <xdr:rowOff>66675</xdr:rowOff>
    </xdr:to>
    <xdr:sp macro="" textlink="">
      <xdr:nvSpPr>
        <xdr:cNvPr id="6267" name="Right Arrow 50"/>
        <xdr:cNvSpPr>
          <a:spLocks noChangeArrowheads="1"/>
        </xdr:cNvSpPr>
      </xdr:nvSpPr>
      <xdr:spPr bwMode="auto">
        <a:xfrm flipH="1">
          <a:off x="3962400" y="536257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13</xdr:row>
      <xdr:rowOff>95250</xdr:rowOff>
    </xdr:from>
    <xdr:to>
      <xdr:col>6</xdr:col>
      <xdr:colOff>333375</xdr:colOff>
      <xdr:row>15</xdr:row>
      <xdr:rowOff>57150</xdr:rowOff>
    </xdr:to>
    <xdr:sp macro="[0]!Vacancies" textlink="">
      <xdr:nvSpPr>
        <xdr:cNvPr id="840784" name="Right Arrow 50"/>
        <xdr:cNvSpPr>
          <a:spLocks noChangeArrowheads="1"/>
        </xdr:cNvSpPr>
      </xdr:nvSpPr>
      <xdr:spPr bwMode="auto">
        <a:xfrm>
          <a:off x="8610600" y="247650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17</xdr:row>
      <xdr:rowOff>19050</xdr:rowOff>
    </xdr:from>
    <xdr:to>
      <xdr:col>6</xdr:col>
      <xdr:colOff>333375</xdr:colOff>
      <xdr:row>18</xdr:row>
      <xdr:rowOff>123825</xdr:rowOff>
    </xdr:to>
    <xdr:sp macro="[0]!Turnover" textlink="">
      <xdr:nvSpPr>
        <xdr:cNvPr id="840785" name="Right Arrow 50"/>
        <xdr:cNvSpPr>
          <a:spLocks noChangeArrowheads="1"/>
        </xdr:cNvSpPr>
      </xdr:nvSpPr>
      <xdr:spPr bwMode="auto">
        <a:xfrm>
          <a:off x="8601075" y="35528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21</xdr:row>
      <xdr:rowOff>19050</xdr:rowOff>
    </xdr:from>
    <xdr:to>
      <xdr:col>6</xdr:col>
      <xdr:colOff>333375</xdr:colOff>
      <xdr:row>22</xdr:row>
      <xdr:rowOff>123825</xdr:rowOff>
    </xdr:to>
    <xdr:sp macro="[0]!Agency" textlink="">
      <xdr:nvSpPr>
        <xdr:cNvPr id="840786" name="Right Arrow 50"/>
        <xdr:cNvSpPr>
          <a:spLocks noChangeArrowheads="1"/>
        </xdr:cNvSpPr>
      </xdr:nvSpPr>
      <xdr:spPr bwMode="auto">
        <a:xfrm>
          <a:off x="8601075" y="41243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25</xdr:row>
      <xdr:rowOff>19050</xdr:rowOff>
    </xdr:from>
    <xdr:to>
      <xdr:col>6</xdr:col>
      <xdr:colOff>333375</xdr:colOff>
      <xdr:row>26</xdr:row>
      <xdr:rowOff>123825</xdr:rowOff>
    </xdr:to>
    <xdr:sp macro="[0]!Age" textlink="">
      <xdr:nvSpPr>
        <xdr:cNvPr id="840789" name="Right Arrow 50"/>
        <xdr:cNvSpPr>
          <a:spLocks noChangeArrowheads="1"/>
        </xdr:cNvSpPr>
      </xdr:nvSpPr>
      <xdr:spPr bwMode="auto">
        <a:xfrm>
          <a:off x="8601075" y="51244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</xdr:row>
      <xdr:rowOff>9525</xdr:rowOff>
    </xdr:from>
    <xdr:to>
      <xdr:col>8</xdr:col>
      <xdr:colOff>371475</xdr:colOff>
      <xdr:row>2</xdr:row>
      <xdr:rowOff>19050</xdr:rowOff>
    </xdr:to>
    <xdr:sp macro="[0]!Frontpage" textlink="">
      <xdr:nvSpPr>
        <xdr:cNvPr id="840800" name="Right Arrow 50"/>
        <xdr:cNvSpPr>
          <a:spLocks noChangeArrowheads="1"/>
        </xdr:cNvSpPr>
      </xdr:nvSpPr>
      <xdr:spPr bwMode="auto">
        <a:xfrm flipH="1">
          <a:off x="9296400" y="2476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4905374</xdr:colOff>
      <xdr:row>0</xdr:row>
      <xdr:rowOff>85725</xdr:rowOff>
    </xdr:from>
    <xdr:to>
      <xdr:col>7</xdr:col>
      <xdr:colOff>182249</xdr:colOff>
      <xdr:row>2</xdr:row>
      <xdr:rowOff>142875</xdr:rowOff>
    </xdr:to>
    <xdr:sp macro="" textlink="">
      <xdr:nvSpPr>
        <xdr:cNvPr id="27" name="AutoShape 32"/>
        <xdr:cNvSpPr>
          <a:spLocks noChangeArrowheads="1"/>
        </xdr:cNvSpPr>
      </xdr:nvSpPr>
      <xdr:spPr bwMode="auto">
        <a:xfrm>
          <a:off x="6819899" y="85725"/>
          <a:ext cx="2296800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57150</xdr:colOff>
      <xdr:row>29</xdr:row>
      <xdr:rowOff>19050</xdr:rowOff>
    </xdr:from>
    <xdr:to>
      <xdr:col>6</xdr:col>
      <xdr:colOff>333375</xdr:colOff>
      <xdr:row>30</xdr:row>
      <xdr:rowOff>123825</xdr:rowOff>
    </xdr:to>
    <xdr:sp macro="[0]!TimeInService" textlink="">
      <xdr:nvSpPr>
        <xdr:cNvPr id="26" name="Right Arrow 50"/>
        <xdr:cNvSpPr>
          <a:spLocks noChangeArrowheads="1"/>
        </xdr:cNvSpPr>
      </xdr:nvSpPr>
      <xdr:spPr bwMode="auto">
        <a:xfrm>
          <a:off x="8601075" y="484822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36</xdr:row>
      <xdr:rowOff>33750</xdr:rowOff>
    </xdr:from>
    <xdr:to>
      <xdr:col>17</xdr:col>
      <xdr:colOff>299625</xdr:colOff>
      <xdr:row>37</xdr:row>
      <xdr:rowOff>95250</xdr:rowOff>
    </xdr:to>
    <xdr:sp macro="[0]!Vacancies" textlink="">
      <xdr:nvSpPr>
        <xdr:cNvPr id="2" name="Down Arrow 44"/>
        <xdr:cNvSpPr>
          <a:spLocks noChangeArrowheads="1"/>
        </xdr:cNvSpPr>
      </xdr:nvSpPr>
      <xdr:spPr bwMode="auto">
        <a:xfrm flipV="1">
          <a:off x="9248775" y="6453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74</xdr:row>
      <xdr:rowOff>33750</xdr:rowOff>
    </xdr:from>
    <xdr:to>
      <xdr:col>17</xdr:col>
      <xdr:colOff>299625</xdr:colOff>
      <xdr:row>75</xdr:row>
      <xdr:rowOff>95250</xdr:rowOff>
    </xdr:to>
    <xdr:sp macro="[0]!Vacancies" textlink="">
      <xdr:nvSpPr>
        <xdr:cNvPr id="3" name="Down Arrow 2"/>
        <xdr:cNvSpPr/>
      </xdr:nvSpPr>
      <xdr:spPr>
        <a:xfrm flipV="1">
          <a:off x="9248775" y="132068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 macro="[0]!Home">
      <xdr:nvPicPr>
        <xdr:cNvPr id="4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523874</xdr:colOff>
      <xdr:row>0</xdr:row>
      <xdr:rowOff>85725</xdr:rowOff>
    </xdr:from>
    <xdr:to>
      <xdr:col>16</xdr:col>
      <xdr:colOff>85724</xdr:colOff>
      <xdr:row>2</xdr:row>
      <xdr:rowOff>142875</xdr:rowOff>
    </xdr:to>
    <xdr:sp macro="" textlink="">
      <xdr:nvSpPr>
        <xdr:cNvPr id="10" name="AutoShape 32"/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35</xdr:row>
      <xdr:rowOff>0</xdr:rowOff>
    </xdr:to>
    <xdr:graphicFrame macro="">
      <xdr:nvGraphicFramePr>
        <xdr:cNvPr id="3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41</xdr:row>
      <xdr:rowOff>0</xdr:rowOff>
    </xdr:from>
    <xdr:to>
      <xdr:col>16</xdr:col>
      <xdr:colOff>0</xdr:colOff>
      <xdr:row>73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36</xdr:row>
      <xdr:rowOff>33750</xdr:rowOff>
    </xdr:from>
    <xdr:to>
      <xdr:col>18</xdr:col>
      <xdr:colOff>299625</xdr:colOff>
      <xdr:row>37</xdr:row>
      <xdr:rowOff>95250</xdr:rowOff>
    </xdr:to>
    <xdr:sp macro="[0]!Turnover" textlink="">
      <xdr:nvSpPr>
        <xdr:cNvPr id="2" name="Down Arrow 44"/>
        <xdr:cNvSpPr>
          <a:spLocks noChangeArrowheads="1"/>
        </xdr:cNvSpPr>
      </xdr:nvSpPr>
      <xdr:spPr bwMode="auto">
        <a:xfrm flipV="1">
          <a:off x="92487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74</xdr:row>
      <xdr:rowOff>33750</xdr:rowOff>
    </xdr:from>
    <xdr:to>
      <xdr:col>18</xdr:col>
      <xdr:colOff>299625</xdr:colOff>
      <xdr:row>75</xdr:row>
      <xdr:rowOff>95250</xdr:rowOff>
    </xdr:to>
    <xdr:sp macro="[0]!Turnover" textlink="">
      <xdr:nvSpPr>
        <xdr:cNvPr id="3" name="Down Arrow 2"/>
        <xdr:cNvSpPr/>
      </xdr:nvSpPr>
      <xdr:spPr>
        <a:xfrm flipV="1">
          <a:off x="92487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35</xdr:row>
      <xdr:rowOff>0</xdr:rowOff>
    </xdr:to>
    <xdr:graphicFrame macro="">
      <xdr:nvGraphicFramePr>
        <xdr:cNvPr id="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41</xdr:row>
      <xdr:rowOff>0</xdr:rowOff>
    </xdr:from>
    <xdr:to>
      <xdr:col>17</xdr:col>
      <xdr:colOff>0</xdr:colOff>
      <xdr:row>73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112</xdr:row>
      <xdr:rowOff>33750</xdr:rowOff>
    </xdr:from>
    <xdr:ext cx="252000" cy="252000"/>
    <xdr:sp macro="[0]!Turnover" textlink="">
      <xdr:nvSpPr>
        <xdr:cNvPr id="8" name="Down Arrow 44"/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150</xdr:row>
      <xdr:rowOff>33750</xdr:rowOff>
    </xdr:from>
    <xdr:to>
      <xdr:col>18</xdr:col>
      <xdr:colOff>299625</xdr:colOff>
      <xdr:row>151</xdr:row>
      <xdr:rowOff>95250</xdr:rowOff>
    </xdr:to>
    <xdr:sp macro="[0]!Turnover" textlink="">
      <xdr:nvSpPr>
        <xdr:cNvPr id="9" name="Down Arrow 8"/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76</xdr:row>
      <xdr:rowOff>85725</xdr:rowOff>
    </xdr:from>
    <xdr:to>
      <xdr:col>17</xdr:col>
      <xdr:colOff>85724</xdr:colOff>
      <xdr:row>78</xdr:row>
      <xdr:rowOff>142875</xdr:rowOff>
    </xdr:to>
    <xdr:sp macro="" textlink="">
      <xdr:nvSpPr>
        <xdr:cNvPr id="11" name="AutoShape 32"/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82</xdr:row>
      <xdr:rowOff>0</xdr:rowOff>
    </xdr:from>
    <xdr:to>
      <xdr:col>17</xdr:col>
      <xdr:colOff>0</xdr:colOff>
      <xdr:row>111</xdr:row>
      <xdr:rowOff>0</xdr:rowOff>
    </xdr:to>
    <xdr:graphicFrame macro="">
      <xdr:nvGraphicFramePr>
        <xdr:cNvPr id="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117</xdr:row>
      <xdr:rowOff>0</xdr:rowOff>
    </xdr:from>
    <xdr:to>
      <xdr:col>17</xdr:col>
      <xdr:colOff>0</xdr:colOff>
      <xdr:row>149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36</xdr:row>
      <xdr:rowOff>33750</xdr:rowOff>
    </xdr:from>
    <xdr:to>
      <xdr:col>18</xdr:col>
      <xdr:colOff>299625</xdr:colOff>
      <xdr:row>37</xdr:row>
      <xdr:rowOff>95250</xdr:rowOff>
    </xdr:to>
    <xdr:sp macro="[0]!Agency" textlink="">
      <xdr:nvSpPr>
        <xdr:cNvPr id="2" name="Down Arrow 44"/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74</xdr:row>
      <xdr:rowOff>33750</xdr:rowOff>
    </xdr:from>
    <xdr:to>
      <xdr:col>18</xdr:col>
      <xdr:colOff>299625</xdr:colOff>
      <xdr:row>75</xdr:row>
      <xdr:rowOff>95250</xdr:rowOff>
    </xdr:to>
    <xdr:sp macro="[0]!Agency" textlink="">
      <xdr:nvSpPr>
        <xdr:cNvPr id="3" name="Down Arrow 2"/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 macro="[0]!Home">
      <xdr:nvPicPr>
        <xdr:cNvPr id="4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9536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35</xdr:row>
      <xdr:rowOff>0</xdr:rowOff>
    </xdr:to>
    <xdr:graphicFrame macro="">
      <xdr:nvGraphicFramePr>
        <xdr:cNvPr id="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41</xdr:row>
      <xdr:rowOff>0</xdr:rowOff>
    </xdr:from>
    <xdr:to>
      <xdr:col>17</xdr:col>
      <xdr:colOff>0</xdr:colOff>
      <xdr:row>73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112</xdr:row>
      <xdr:rowOff>33750</xdr:rowOff>
    </xdr:from>
    <xdr:ext cx="252000" cy="252000"/>
    <xdr:sp macro="[0]!Agency" textlink="">
      <xdr:nvSpPr>
        <xdr:cNvPr id="8" name="Down Arrow 44"/>
        <xdr:cNvSpPr>
          <a:spLocks noChangeArrowheads="1"/>
        </xdr:cNvSpPr>
      </xdr:nvSpPr>
      <xdr:spPr bwMode="auto">
        <a:xfrm flipV="1">
          <a:off x="9934575" y="204553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150</xdr:row>
      <xdr:rowOff>33750</xdr:rowOff>
    </xdr:from>
    <xdr:to>
      <xdr:col>18</xdr:col>
      <xdr:colOff>299625</xdr:colOff>
      <xdr:row>151</xdr:row>
      <xdr:rowOff>95250</xdr:rowOff>
    </xdr:to>
    <xdr:sp macro="[0]!Agency" textlink="">
      <xdr:nvSpPr>
        <xdr:cNvPr id="9" name="Down Arrow 8"/>
        <xdr:cNvSpPr/>
      </xdr:nvSpPr>
      <xdr:spPr>
        <a:xfrm flipV="1">
          <a:off x="9934575" y="273800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76</xdr:row>
      <xdr:rowOff>85725</xdr:rowOff>
    </xdr:from>
    <xdr:to>
      <xdr:col>17</xdr:col>
      <xdr:colOff>85724</xdr:colOff>
      <xdr:row>78</xdr:row>
      <xdr:rowOff>142875</xdr:rowOff>
    </xdr:to>
    <xdr:sp macro="" textlink="">
      <xdr:nvSpPr>
        <xdr:cNvPr id="11" name="AutoShape 32"/>
        <xdr:cNvSpPr>
          <a:spLocks noChangeArrowheads="1"/>
        </xdr:cNvSpPr>
      </xdr:nvSpPr>
      <xdr:spPr bwMode="auto">
        <a:xfrm>
          <a:off x="7505699" y="13925550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82</xdr:row>
      <xdr:rowOff>0</xdr:rowOff>
    </xdr:from>
    <xdr:to>
      <xdr:col>17</xdr:col>
      <xdr:colOff>0</xdr:colOff>
      <xdr:row>111</xdr:row>
      <xdr:rowOff>0</xdr:rowOff>
    </xdr:to>
    <xdr:graphicFrame macro="">
      <xdr:nvGraphicFramePr>
        <xdr:cNvPr id="1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117</xdr:row>
      <xdr:rowOff>0</xdr:rowOff>
    </xdr:from>
    <xdr:to>
      <xdr:col>17</xdr:col>
      <xdr:colOff>0</xdr:colOff>
      <xdr:row>149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109</xdr:row>
      <xdr:rowOff>33750</xdr:rowOff>
    </xdr:from>
    <xdr:to>
      <xdr:col>15</xdr:col>
      <xdr:colOff>299625</xdr:colOff>
      <xdr:row>110</xdr:row>
      <xdr:rowOff>95250</xdr:rowOff>
    </xdr:to>
    <xdr:sp macro="[0]!Age" textlink="">
      <xdr:nvSpPr>
        <xdr:cNvPr id="2" name="Down Arrow 44"/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47625</xdr:colOff>
      <xdr:row>146</xdr:row>
      <xdr:rowOff>33750</xdr:rowOff>
    </xdr:from>
    <xdr:to>
      <xdr:col>15</xdr:col>
      <xdr:colOff>299625</xdr:colOff>
      <xdr:row>147</xdr:row>
      <xdr:rowOff>95250</xdr:rowOff>
    </xdr:to>
    <xdr:sp macro="[0]!Age" textlink="">
      <xdr:nvSpPr>
        <xdr:cNvPr id="3" name="Down Arrow 2"/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10</xdr:col>
      <xdr:colOff>523875</xdr:colOff>
      <xdr:row>74</xdr:row>
      <xdr:rowOff>85725</xdr:rowOff>
    </xdr:from>
    <xdr:to>
      <xdr:col>14</xdr:col>
      <xdr:colOff>76200</xdr:colOff>
      <xdr:row>76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6810375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3</xdr:col>
      <xdr:colOff>0</xdr:colOff>
      <xdr:row>115</xdr:row>
      <xdr:rowOff>0</xdr:rowOff>
    </xdr:from>
    <xdr:to>
      <xdr:col>5</xdr:col>
      <xdr:colOff>0</xdr:colOff>
      <xdr:row>141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115</xdr:row>
      <xdr:rowOff>0</xdr:rowOff>
    </xdr:from>
    <xdr:to>
      <xdr:col>7</xdr:col>
      <xdr:colOff>0</xdr:colOff>
      <xdr:row>141</xdr:row>
      <xdr:rowOff>9525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9</xdr:col>
      <xdr:colOff>0</xdr:colOff>
      <xdr:row>141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115</xdr:row>
      <xdr:rowOff>0</xdr:rowOff>
    </xdr:from>
    <xdr:to>
      <xdr:col>11</xdr:col>
      <xdr:colOff>0</xdr:colOff>
      <xdr:row>141</xdr:row>
      <xdr:rowOff>9525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15</xdr:col>
      <xdr:colOff>47625</xdr:colOff>
      <xdr:row>35</xdr:row>
      <xdr:rowOff>33750</xdr:rowOff>
    </xdr:from>
    <xdr:ext cx="252000" cy="252000"/>
    <xdr:sp macro="[0]!Age" textlink="">
      <xdr:nvSpPr>
        <xdr:cNvPr id="13" name="Down Arrow 44"/>
        <xdr:cNvSpPr>
          <a:spLocks noChangeArrowheads="1"/>
        </xdr:cNvSpPr>
      </xdr:nvSpPr>
      <xdr:spPr bwMode="auto">
        <a:xfrm flipV="1">
          <a:off x="9248775" y="170644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15</xdr:col>
      <xdr:colOff>47625</xdr:colOff>
      <xdr:row>72</xdr:row>
      <xdr:rowOff>33750</xdr:rowOff>
    </xdr:from>
    <xdr:to>
      <xdr:col>15</xdr:col>
      <xdr:colOff>299625</xdr:colOff>
      <xdr:row>73</xdr:row>
      <xdr:rowOff>95250</xdr:rowOff>
    </xdr:to>
    <xdr:sp macro="[0]!Age" textlink="">
      <xdr:nvSpPr>
        <xdr:cNvPr id="14" name="Down Arrow 13"/>
        <xdr:cNvSpPr/>
      </xdr:nvSpPr>
      <xdr:spPr>
        <a:xfrm flipV="1">
          <a:off x="9248775" y="234843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15</xdr:col>
      <xdr:colOff>66675</xdr:colOff>
      <xdr:row>0</xdr:row>
      <xdr:rowOff>180975</xdr:rowOff>
    </xdr:from>
    <xdr:ext cx="304800" cy="342900"/>
    <xdr:pic macro="[0]!Home">
      <xdr:nvPicPr>
        <xdr:cNvPr id="15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06108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10</xdr:col>
      <xdr:colOff>523875</xdr:colOff>
      <xdr:row>0</xdr:row>
      <xdr:rowOff>85725</xdr:rowOff>
    </xdr:from>
    <xdr:ext cx="2295525" cy="533400"/>
    <xdr:sp macro="" textlink="">
      <xdr:nvSpPr>
        <xdr:cNvPr id="16" name="AutoShape 32"/>
        <xdr:cNvSpPr>
          <a:spLocks noChangeArrowheads="1"/>
        </xdr:cNvSpPr>
      </xdr:nvSpPr>
      <xdr:spPr bwMode="auto">
        <a:xfrm>
          <a:off x="6810375" y="10515600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twoCellAnchor>
    <xdr:from>
      <xdr:col>3</xdr:col>
      <xdr:colOff>0</xdr:colOff>
      <xdr:row>41</xdr:row>
      <xdr:rowOff>0</xdr:rowOff>
    </xdr:from>
    <xdr:to>
      <xdr:col>5</xdr:col>
      <xdr:colOff>0</xdr:colOff>
      <xdr:row>67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41</xdr:row>
      <xdr:rowOff>0</xdr:rowOff>
    </xdr:from>
    <xdr:to>
      <xdr:col>7</xdr:col>
      <xdr:colOff>0</xdr:colOff>
      <xdr:row>67</xdr:row>
      <xdr:rowOff>9525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9</xdr:col>
      <xdr:colOff>0</xdr:colOff>
      <xdr:row>67</xdr:row>
      <xdr:rowOff>9525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41</xdr:row>
      <xdr:rowOff>0</xdr:rowOff>
    </xdr:from>
    <xdr:to>
      <xdr:col>11</xdr:col>
      <xdr:colOff>0</xdr:colOff>
      <xdr:row>67</xdr:row>
      <xdr:rowOff>9525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109</xdr:row>
      <xdr:rowOff>24225</xdr:rowOff>
    </xdr:from>
    <xdr:to>
      <xdr:col>17</xdr:col>
      <xdr:colOff>299625</xdr:colOff>
      <xdr:row>110</xdr:row>
      <xdr:rowOff>85725</xdr:rowOff>
    </xdr:to>
    <xdr:sp macro="[0]!TimeInService" textlink="">
      <xdr:nvSpPr>
        <xdr:cNvPr id="2" name="Down Arrow 44"/>
        <xdr:cNvSpPr>
          <a:spLocks noChangeArrowheads="1"/>
        </xdr:cNvSpPr>
      </xdr:nvSpPr>
      <xdr:spPr bwMode="auto">
        <a:xfrm flipV="1">
          <a:off x="9248775" y="199791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146</xdr:row>
      <xdr:rowOff>33750</xdr:rowOff>
    </xdr:from>
    <xdr:to>
      <xdr:col>17</xdr:col>
      <xdr:colOff>299625</xdr:colOff>
      <xdr:row>147</xdr:row>
      <xdr:rowOff>95250</xdr:rowOff>
    </xdr:to>
    <xdr:sp macro="[0]!TimeInService" textlink="">
      <xdr:nvSpPr>
        <xdr:cNvPr id="3" name="Down Arrow 2"/>
        <xdr:cNvSpPr/>
      </xdr:nvSpPr>
      <xdr:spPr>
        <a:xfrm flipV="1">
          <a:off x="9248775" y="2640847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11</xdr:col>
      <xdr:colOff>523875</xdr:colOff>
      <xdr:row>74</xdr:row>
      <xdr:rowOff>85725</xdr:rowOff>
    </xdr:from>
    <xdr:to>
      <xdr:col>15</xdr:col>
      <xdr:colOff>533400</xdr:colOff>
      <xdr:row>76</xdr:row>
      <xdr:rowOff>142875</xdr:rowOff>
    </xdr:to>
    <xdr:sp macro="" textlink="">
      <xdr:nvSpPr>
        <xdr:cNvPr id="5" name="AutoShape 32"/>
        <xdr:cNvSpPr>
          <a:spLocks noChangeArrowheads="1"/>
        </xdr:cNvSpPr>
      </xdr:nvSpPr>
      <xdr:spPr bwMode="auto">
        <a:xfrm>
          <a:off x="6810375" y="1343977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oneCellAnchor>
    <xdr:from>
      <xdr:col>17</xdr:col>
      <xdr:colOff>47625</xdr:colOff>
      <xdr:row>35</xdr:row>
      <xdr:rowOff>33750</xdr:rowOff>
    </xdr:from>
    <xdr:ext cx="252000" cy="252000"/>
    <xdr:sp macro="[0]!TimeInService" textlink="">
      <xdr:nvSpPr>
        <xdr:cNvPr id="11" name="Down Arrow 44"/>
        <xdr:cNvSpPr>
          <a:spLocks noChangeArrowheads="1"/>
        </xdr:cNvSpPr>
      </xdr:nvSpPr>
      <xdr:spPr bwMode="auto">
        <a:xfrm flipV="1">
          <a:off x="9248775" y="66345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17</xdr:col>
      <xdr:colOff>47625</xdr:colOff>
      <xdr:row>72</xdr:row>
      <xdr:rowOff>33750</xdr:rowOff>
    </xdr:from>
    <xdr:to>
      <xdr:col>17</xdr:col>
      <xdr:colOff>299625</xdr:colOff>
      <xdr:row>73</xdr:row>
      <xdr:rowOff>95250</xdr:rowOff>
    </xdr:to>
    <xdr:sp macro="[0]!TimeInService" textlink="">
      <xdr:nvSpPr>
        <xdr:cNvPr id="12" name="Down Arrow 11"/>
        <xdr:cNvSpPr/>
      </xdr:nvSpPr>
      <xdr:spPr>
        <a:xfrm flipV="1">
          <a:off x="9248775" y="130544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17</xdr:col>
      <xdr:colOff>66675</xdr:colOff>
      <xdr:row>0</xdr:row>
      <xdr:rowOff>180975</xdr:rowOff>
    </xdr:from>
    <xdr:ext cx="304800" cy="342900"/>
    <xdr:pic macro="[0]!Home">
      <xdr:nvPicPr>
        <xdr:cNvPr id="13" name="Picture 35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11</xdr:col>
      <xdr:colOff>523875</xdr:colOff>
      <xdr:row>0</xdr:row>
      <xdr:rowOff>85725</xdr:rowOff>
    </xdr:from>
    <xdr:ext cx="2295525" cy="533400"/>
    <xdr:sp macro="" textlink="">
      <xdr:nvSpPr>
        <xdr:cNvPr id="14" name="AutoShape 32"/>
        <xdr:cNvSpPr>
          <a:spLocks noChangeArrowheads="1"/>
        </xdr:cNvSpPr>
      </xdr:nvSpPr>
      <xdr:spPr bwMode="auto">
        <a:xfrm>
          <a:off x="6810375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twoCellAnchor>
    <xdr:from>
      <xdr:col>3</xdr:col>
      <xdr:colOff>0</xdr:colOff>
      <xdr:row>41</xdr:row>
      <xdr:rowOff>0</xdr:rowOff>
    </xdr:from>
    <xdr:to>
      <xdr:col>5</xdr:col>
      <xdr:colOff>0</xdr:colOff>
      <xdr:row>67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41</xdr:row>
      <xdr:rowOff>0</xdr:rowOff>
    </xdr:from>
    <xdr:to>
      <xdr:col>7</xdr:col>
      <xdr:colOff>0</xdr:colOff>
      <xdr:row>67</xdr:row>
      <xdr:rowOff>9525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9</xdr:col>
      <xdr:colOff>0</xdr:colOff>
      <xdr:row>67</xdr:row>
      <xdr:rowOff>9525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41</xdr:row>
      <xdr:rowOff>0</xdr:rowOff>
    </xdr:from>
    <xdr:to>
      <xdr:col>11</xdr:col>
      <xdr:colOff>47625</xdr:colOff>
      <xdr:row>67</xdr:row>
      <xdr:rowOff>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13</xdr:col>
      <xdr:colOff>0</xdr:colOff>
      <xdr:row>67</xdr:row>
      <xdr:rowOff>9525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0</xdr:colOff>
      <xdr:row>41</xdr:row>
      <xdr:rowOff>0</xdr:rowOff>
    </xdr:from>
    <xdr:to>
      <xdr:col>15</xdr:col>
      <xdr:colOff>0</xdr:colOff>
      <xdr:row>67</xdr:row>
      <xdr:rowOff>9525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0</xdr:colOff>
      <xdr:row>115</xdr:row>
      <xdr:rowOff>0</xdr:rowOff>
    </xdr:from>
    <xdr:to>
      <xdr:col>5</xdr:col>
      <xdr:colOff>0</xdr:colOff>
      <xdr:row>141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115</xdr:row>
      <xdr:rowOff>0</xdr:rowOff>
    </xdr:from>
    <xdr:to>
      <xdr:col>7</xdr:col>
      <xdr:colOff>0</xdr:colOff>
      <xdr:row>141</xdr:row>
      <xdr:rowOff>9525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9</xdr:col>
      <xdr:colOff>0</xdr:colOff>
      <xdr:row>141</xdr:row>
      <xdr:rowOff>9525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47625</xdr:colOff>
      <xdr:row>115</xdr:row>
      <xdr:rowOff>0</xdr:rowOff>
    </xdr:from>
    <xdr:to>
      <xdr:col>11</xdr:col>
      <xdr:colOff>47625</xdr:colOff>
      <xdr:row>141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115</xdr:row>
      <xdr:rowOff>0</xdr:rowOff>
    </xdr:from>
    <xdr:to>
      <xdr:col>13</xdr:col>
      <xdr:colOff>0</xdr:colOff>
      <xdr:row>141</xdr:row>
      <xdr:rowOff>9525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15</xdr:col>
      <xdr:colOff>0</xdr:colOff>
      <xdr:row>141</xdr:row>
      <xdr:rowOff>9525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ildren's%20Social%20Care/2.%20LA%20Benchmarking/2.%20Childrens'%20Social%20Care/Benchmarking%20Reports%20(working%20files)/Quarterly%20Reports/2015-16%20Q2/2015-16%20Q1/(Restricted)%20Quarterly%20Benchmarking%20Report%202015-16%20Q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Home"/>
      <sheetName val="Coverage"/>
      <sheetName val="IDACI"/>
      <sheetName val="Population"/>
      <sheetName val="CAF_EHA"/>
      <sheetName val="Referrals"/>
      <sheetName val="Referral_Source"/>
      <sheetName val="Re-referrals"/>
      <sheetName val="Assessments"/>
      <sheetName val="Children in Need"/>
      <sheetName val="Section 47 Enquiries"/>
      <sheetName val="Initial CP Conferences"/>
      <sheetName val="Child Protection Plans"/>
      <sheetName val="Court Applications"/>
      <sheetName val="Looked After Children"/>
      <sheetName val="Adoption"/>
      <sheetName val="ROSGO"/>
      <sheetName val="Commentary"/>
      <sheetName val="(Restricted) Quarterly Benchmar"/>
    </sheetNames>
    <sheetDataSet>
      <sheetData sheetId="0"/>
      <sheetData sheetId="1">
        <row r="13">
          <cell r="J13" t="str">
            <v>Bracknell Forest</v>
          </cell>
        </row>
        <row r="14">
          <cell r="J14" t="str">
            <v>Brighton &amp; Hove</v>
          </cell>
        </row>
        <row r="15">
          <cell r="J15" t="str">
            <v>Buckinghamshire</v>
          </cell>
        </row>
        <row r="16">
          <cell r="J16" t="str">
            <v>East Sussex</v>
          </cell>
        </row>
        <row r="17">
          <cell r="J17" t="str">
            <v>Hampshire</v>
          </cell>
        </row>
        <row r="18">
          <cell r="J18" t="str">
            <v>Isle of Wight</v>
          </cell>
        </row>
        <row r="19">
          <cell r="J19" t="str">
            <v>Kent</v>
          </cell>
        </row>
        <row r="20">
          <cell r="J20" t="str">
            <v>Medway</v>
          </cell>
        </row>
        <row r="21">
          <cell r="J21" t="str">
            <v>Milton Keynes</v>
          </cell>
        </row>
        <row r="22">
          <cell r="J22" t="str">
            <v>Oxfordshire</v>
          </cell>
        </row>
        <row r="23">
          <cell r="J23" t="str">
            <v>Portsmouth</v>
          </cell>
        </row>
        <row r="24">
          <cell r="J24" t="str">
            <v>Reading</v>
          </cell>
        </row>
        <row r="25">
          <cell r="J25" t="str">
            <v>Slough</v>
          </cell>
        </row>
        <row r="26">
          <cell r="J26" t="str">
            <v>Somerset</v>
          </cell>
        </row>
        <row r="27">
          <cell r="J27" t="str">
            <v>Southampton</v>
          </cell>
        </row>
        <row r="28">
          <cell r="J28" t="str">
            <v>Surrey</v>
          </cell>
        </row>
        <row r="29">
          <cell r="J29" t="str">
            <v>West Berkshire</v>
          </cell>
        </row>
        <row r="30">
          <cell r="J30" t="str">
            <v>West Sussex</v>
          </cell>
        </row>
        <row r="31">
          <cell r="J31" t="str">
            <v>Windsor &amp; Maidenhead</v>
          </cell>
        </row>
        <row r="32">
          <cell r="J32" t="str">
            <v>Wokingham</v>
          </cell>
        </row>
        <row r="33">
          <cell r="J33" t="str">
            <v>(None)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a:spPr>
      <a:bodyPr vertOverflow="clip" wrap="square" lIns="27432" tIns="22860" rIns="27432" bIns="0" anchor="ctr" upright="1"/>
      <a:lstStyle>
        <a:defPPr algn="ctr" rtl="0">
          <a:defRPr sz="1200" b="1" i="0" u="none" strike="noStrike" baseline="0">
            <a:solidFill>
              <a:srgbClr val="FFFFFF"/>
            </a:solidFill>
            <a:latin typeface="Arial"/>
            <a:cs typeface="Arial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0"/>
  <sheetViews>
    <sheetView showRowColHeaders="0" tabSelected="1" zoomScaleNormal="100" workbookViewId="0"/>
  </sheetViews>
  <sheetFormatPr defaultRowHeight="11.25" customHeight="1" x14ac:dyDescent="0.2"/>
  <cols>
    <col min="1" max="1" width="4" style="1" customWidth="1"/>
    <col min="2" max="2" width="17.140625" style="1" customWidth="1"/>
    <col min="3" max="3" width="31.42578125" style="1" customWidth="1"/>
    <col min="4" max="4" width="4.28515625" style="1" customWidth="1"/>
    <col min="5" max="5" width="17.140625" style="2" customWidth="1"/>
    <col min="6" max="6" width="31.42578125" style="1" customWidth="1"/>
    <col min="7" max="7" width="4.28515625" style="1" customWidth="1"/>
    <col min="8" max="8" width="14.140625" style="1" customWidth="1"/>
    <col min="9" max="9" width="5.7109375" style="1" customWidth="1"/>
    <col min="10" max="10" width="4.28515625" style="1" customWidth="1"/>
    <col min="11" max="11" width="4" style="1" customWidth="1"/>
    <col min="12" max="12" width="12.140625" style="1" bestFit="1" customWidth="1"/>
    <col min="13" max="16384" width="9.140625" style="1"/>
  </cols>
  <sheetData>
    <row r="1" spans="1:12" ht="21" customHeight="1" x14ac:dyDescent="0.2">
      <c r="A1" s="22"/>
      <c r="B1" s="23"/>
      <c r="C1" s="23"/>
      <c r="D1" s="23"/>
      <c r="E1" s="19"/>
      <c r="F1" s="23"/>
      <c r="G1" s="23"/>
      <c r="H1" s="23"/>
      <c r="I1" s="23"/>
      <c r="J1" s="23"/>
      <c r="K1" s="24"/>
    </row>
    <row r="2" spans="1:12" ht="18" x14ac:dyDescent="0.25">
      <c r="A2" s="25"/>
      <c r="B2" s="5"/>
      <c r="C2" s="4"/>
      <c r="D2" s="4"/>
      <c r="E2" s="3"/>
      <c r="F2" s="4"/>
      <c r="G2" s="4"/>
      <c r="H2" s="4"/>
      <c r="I2" s="4"/>
      <c r="J2" s="4"/>
      <c r="K2" s="31"/>
      <c r="L2" s="6"/>
    </row>
    <row r="3" spans="1:12" ht="13.5" customHeight="1" x14ac:dyDescent="0.2">
      <c r="A3" s="25"/>
      <c r="B3" s="4"/>
      <c r="C3" s="4"/>
      <c r="D3" s="4"/>
      <c r="E3" s="287" t="s">
        <v>31</v>
      </c>
      <c r="F3" s="288"/>
      <c r="G3" s="288"/>
      <c r="H3" s="288"/>
      <c r="I3" s="288"/>
      <c r="J3" s="288"/>
      <c r="K3" s="26"/>
    </row>
    <row r="4" spans="1:12" ht="13.5" customHeight="1" x14ac:dyDescent="0.2">
      <c r="A4" s="25"/>
      <c r="B4" s="4"/>
      <c r="C4" s="4"/>
      <c r="D4" s="4"/>
      <c r="E4" s="288"/>
      <c r="F4" s="288"/>
      <c r="G4" s="288"/>
      <c r="H4" s="288"/>
      <c r="I4" s="288"/>
      <c r="J4" s="288"/>
      <c r="K4" s="26"/>
    </row>
    <row r="5" spans="1:12" ht="11.25" customHeight="1" x14ac:dyDescent="0.2">
      <c r="A5" s="25"/>
      <c r="B5" s="4"/>
      <c r="C5" s="4"/>
      <c r="D5" s="4"/>
      <c r="E5" s="288"/>
      <c r="F5" s="288"/>
      <c r="G5" s="288"/>
      <c r="H5" s="288"/>
      <c r="I5" s="288"/>
      <c r="J5" s="288"/>
      <c r="K5" s="26"/>
    </row>
    <row r="6" spans="1:12" ht="33.75" customHeight="1" thickBot="1" x14ac:dyDescent="0.25">
      <c r="A6" s="25"/>
      <c r="B6" s="30"/>
      <c r="C6" s="30"/>
      <c r="D6" s="30"/>
      <c r="E6" s="289"/>
      <c r="F6" s="289"/>
      <c r="G6" s="289"/>
      <c r="H6" s="289"/>
      <c r="I6" s="289"/>
      <c r="J6" s="289"/>
      <c r="K6" s="32"/>
    </row>
    <row r="7" spans="1:12" ht="18" customHeight="1" thickTop="1" x14ac:dyDescent="0.25">
      <c r="A7" s="25"/>
      <c r="B7" s="4"/>
      <c r="C7" s="4"/>
      <c r="D7" s="4"/>
      <c r="E7" s="4"/>
      <c r="G7" s="37"/>
      <c r="H7" s="37"/>
      <c r="I7" s="39"/>
      <c r="J7" s="39" t="s">
        <v>88</v>
      </c>
      <c r="K7" s="26"/>
    </row>
    <row r="8" spans="1:12" ht="7.5" customHeight="1" x14ac:dyDescent="0.2">
      <c r="A8" s="25"/>
      <c r="B8" s="4"/>
      <c r="C8" s="4"/>
      <c r="D8" s="4"/>
      <c r="E8" s="4"/>
      <c r="F8" s="4"/>
      <c r="G8" s="4"/>
      <c r="H8" s="4"/>
      <c r="I8" s="4"/>
      <c r="J8" s="4"/>
      <c r="K8" s="26"/>
    </row>
    <row r="9" spans="1:12" ht="12" customHeight="1" x14ac:dyDescent="0.2">
      <c r="A9" s="25"/>
      <c r="B9" s="4"/>
      <c r="C9" s="4"/>
      <c r="D9" s="4"/>
      <c r="E9" s="4"/>
      <c r="F9" s="4"/>
      <c r="G9" s="4"/>
      <c r="H9" s="4"/>
      <c r="I9" s="4"/>
      <c r="J9" s="4"/>
      <c r="K9" s="26"/>
    </row>
    <row r="10" spans="1:12" ht="11.25" customHeight="1" x14ac:dyDescent="0.2">
      <c r="A10" s="25"/>
      <c r="B10" s="4"/>
      <c r="C10" s="4"/>
      <c r="D10" s="4"/>
      <c r="E10" s="4"/>
      <c r="F10" s="4"/>
      <c r="G10" s="4"/>
      <c r="H10" s="4"/>
      <c r="I10" s="4"/>
      <c r="J10" s="4"/>
      <c r="K10" s="26"/>
    </row>
    <row r="11" spans="1:12" ht="11.25" customHeight="1" x14ac:dyDescent="0.2">
      <c r="A11" s="25"/>
      <c r="B11" s="4"/>
      <c r="C11" s="4"/>
      <c r="D11" s="4"/>
      <c r="E11" s="4"/>
      <c r="F11" s="4"/>
      <c r="G11" s="4"/>
      <c r="H11" s="4"/>
      <c r="I11" s="4"/>
      <c r="J11" s="4"/>
      <c r="K11" s="26"/>
    </row>
    <row r="12" spans="1:12" ht="11.25" customHeight="1" x14ac:dyDescent="0.2">
      <c r="A12" s="25"/>
      <c r="B12" s="4"/>
      <c r="C12" s="4"/>
      <c r="D12" s="4"/>
      <c r="E12" s="4"/>
      <c r="F12" s="4"/>
      <c r="G12" s="4"/>
      <c r="H12" s="4"/>
      <c r="I12" s="4"/>
      <c r="J12" s="4"/>
      <c r="K12" s="26"/>
    </row>
    <row r="13" spans="1:12" ht="15" customHeight="1" x14ac:dyDescent="0.25">
      <c r="A13" s="25"/>
      <c r="B13" s="292" t="s">
        <v>20</v>
      </c>
      <c r="C13" s="293"/>
      <c r="D13" s="293"/>
      <c r="E13" s="293"/>
      <c r="F13" s="293"/>
      <c r="G13" s="293"/>
      <c r="H13" s="293"/>
      <c r="I13" s="293"/>
      <c r="J13" s="293"/>
      <c r="K13" s="26"/>
    </row>
    <row r="14" spans="1:12" ht="9" customHeight="1" x14ac:dyDescent="0.2">
      <c r="A14" s="25"/>
      <c r="B14" s="12"/>
      <c r="C14" s="12"/>
      <c r="D14" s="12"/>
      <c r="E14" s="12"/>
      <c r="F14" s="12"/>
      <c r="G14" s="12"/>
      <c r="H14" s="12"/>
      <c r="I14" s="12"/>
      <c r="J14" s="12"/>
      <c r="K14" s="26"/>
    </row>
    <row r="15" spans="1:12" ht="12.75" customHeight="1" x14ac:dyDescent="0.2">
      <c r="A15" s="25"/>
      <c r="B15" s="294"/>
      <c r="C15" s="295"/>
      <c r="D15" s="295"/>
      <c r="E15" s="295"/>
      <c r="F15" s="295"/>
      <c r="G15" s="295"/>
      <c r="H15" s="295"/>
      <c r="I15" s="295"/>
      <c r="J15" s="295"/>
      <c r="K15" s="26"/>
    </row>
    <row r="16" spans="1:12" ht="12.75" customHeight="1" x14ac:dyDescent="0.2">
      <c r="A16" s="25"/>
      <c r="B16" s="294" t="s">
        <v>32</v>
      </c>
      <c r="C16" s="295"/>
      <c r="D16" s="295"/>
      <c r="E16" s="295"/>
      <c r="F16" s="295"/>
      <c r="G16" s="295"/>
      <c r="H16" s="295"/>
      <c r="I16" s="295"/>
      <c r="J16" s="295"/>
      <c r="K16" s="26"/>
    </row>
    <row r="17" spans="1:11" ht="13.5" customHeight="1" x14ac:dyDescent="0.2">
      <c r="A17" s="25"/>
      <c r="C17" s="133"/>
      <c r="K17" s="26"/>
    </row>
    <row r="18" spans="1:11" ht="13.5" customHeight="1" x14ac:dyDescent="0.2">
      <c r="A18" s="25"/>
      <c r="B18" s="297" t="s">
        <v>33</v>
      </c>
      <c r="C18" s="298"/>
      <c r="D18" s="298"/>
      <c r="E18" s="298"/>
      <c r="F18" s="298"/>
      <c r="G18" s="298"/>
      <c r="H18" s="298"/>
      <c r="I18" s="298"/>
      <c r="J18" s="298"/>
      <c r="K18" s="26"/>
    </row>
    <row r="19" spans="1:11" ht="9" customHeight="1" x14ac:dyDescent="0.2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26"/>
    </row>
    <row r="20" spans="1:11" ht="13.5" customHeight="1" x14ac:dyDescent="0.2">
      <c r="A20" s="25"/>
      <c r="B20" s="294" t="s">
        <v>34</v>
      </c>
      <c r="C20" s="294"/>
      <c r="D20" s="294"/>
      <c r="E20" s="294"/>
      <c r="F20" s="294"/>
      <c r="G20" s="294"/>
      <c r="H20" s="294"/>
      <c r="I20" s="296"/>
      <c r="J20" s="296"/>
      <c r="K20" s="26"/>
    </row>
    <row r="21" spans="1:11" ht="13.5" customHeight="1" x14ac:dyDescent="0.2">
      <c r="A21" s="25"/>
      <c r="B21" s="294"/>
      <c r="C21" s="294"/>
      <c r="D21" s="294"/>
      <c r="E21" s="294"/>
      <c r="F21" s="294"/>
      <c r="G21" s="294"/>
      <c r="H21" s="294"/>
      <c r="I21" s="296"/>
      <c r="J21" s="296"/>
      <c r="K21" s="26"/>
    </row>
    <row r="22" spans="1:11" ht="9" customHeight="1" x14ac:dyDescent="0.2">
      <c r="A22" s="25"/>
      <c r="B22" s="13"/>
      <c r="C22" s="14"/>
      <c r="D22" s="14"/>
      <c r="E22" s="14"/>
      <c r="F22" s="14"/>
      <c r="G22" s="14"/>
      <c r="H22" s="14"/>
      <c r="I22" s="14"/>
      <c r="J22" s="13"/>
      <c r="K22" s="26"/>
    </row>
    <row r="23" spans="1:11" ht="11.25" customHeight="1" x14ac:dyDescent="0.2">
      <c r="A23" s="25"/>
      <c r="B23" s="18"/>
      <c r="C23" s="18"/>
      <c r="D23" s="21"/>
      <c r="E23" s="18"/>
      <c r="F23" s="18"/>
      <c r="G23" s="18"/>
      <c r="H23" s="18"/>
      <c r="I23" s="18"/>
      <c r="J23" s="18"/>
      <c r="K23" s="26"/>
    </row>
    <row r="24" spans="1:11" ht="12.75" x14ac:dyDescent="0.2">
      <c r="A24" s="25"/>
      <c r="B24" s="36"/>
      <c r="C24" s="15"/>
      <c r="D24" s="15"/>
      <c r="F24" s="17"/>
      <c r="G24" s="17"/>
      <c r="H24" s="17"/>
      <c r="I24" s="17"/>
      <c r="J24" s="17"/>
      <c r="K24" s="26"/>
    </row>
    <row r="25" spans="1:11" ht="15" customHeight="1" x14ac:dyDescent="0.25">
      <c r="A25" s="25"/>
      <c r="B25" s="290" t="s">
        <v>19</v>
      </c>
      <c r="C25" s="288"/>
      <c r="D25" s="288"/>
      <c r="E25" s="288"/>
      <c r="F25" s="288"/>
      <c r="G25" s="288"/>
      <c r="H25" s="288"/>
      <c r="I25" s="288"/>
      <c r="J25" s="291"/>
      <c r="K25" s="26"/>
    </row>
    <row r="26" spans="1:11" ht="13.5" customHeight="1" x14ac:dyDescent="0.2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26"/>
    </row>
    <row r="27" spans="1:11" x14ac:dyDescent="0.2">
      <c r="A27" s="25"/>
      <c r="B27" s="18"/>
      <c r="C27" s="18"/>
      <c r="D27" s="18"/>
      <c r="E27" s="18"/>
      <c r="F27" s="18"/>
      <c r="G27" s="18"/>
      <c r="H27" s="18"/>
      <c r="I27" s="18"/>
      <c r="J27" s="18"/>
      <c r="K27" s="26"/>
    </row>
    <row r="28" spans="1:11" ht="11.25" customHeight="1" x14ac:dyDescent="0.2">
      <c r="A28" s="25"/>
      <c r="B28" s="18"/>
      <c r="C28" s="18"/>
      <c r="D28" s="18"/>
      <c r="E28" s="18"/>
      <c r="F28" s="18"/>
      <c r="G28" s="18"/>
      <c r="H28" s="18"/>
      <c r="I28" s="18"/>
      <c r="J28" s="18"/>
      <c r="K28" s="26"/>
    </row>
    <row r="29" spans="1:11" ht="11.25" customHeight="1" x14ac:dyDescent="0.2">
      <c r="A29" s="25"/>
      <c r="B29" s="18"/>
      <c r="C29" s="18"/>
      <c r="D29" s="18"/>
      <c r="E29" s="18"/>
      <c r="F29" s="18"/>
      <c r="G29" s="18"/>
      <c r="H29" s="18"/>
      <c r="I29" s="18"/>
      <c r="J29" s="18"/>
      <c r="K29" s="26"/>
    </row>
    <row r="30" spans="1:11" ht="10.5" customHeight="1" x14ac:dyDescent="0.2">
      <c r="A30" s="25"/>
      <c r="B30" s="18"/>
      <c r="C30" s="18"/>
      <c r="D30" s="18"/>
      <c r="E30" s="18"/>
      <c r="F30" s="18"/>
      <c r="G30" s="18"/>
      <c r="H30" s="18"/>
      <c r="I30" s="18"/>
      <c r="J30" s="18"/>
      <c r="K30" s="26"/>
    </row>
    <row r="31" spans="1:11" x14ac:dyDescent="0.2">
      <c r="A31" s="25"/>
      <c r="B31" s="18"/>
      <c r="C31" s="18"/>
      <c r="D31" s="18"/>
      <c r="E31" s="18"/>
      <c r="F31" s="18"/>
      <c r="G31" s="18"/>
      <c r="H31" s="18"/>
      <c r="I31" s="18"/>
      <c r="J31" s="18"/>
      <c r="K31" s="26"/>
    </row>
    <row r="32" spans="1:11" ht="12.75" x14ac:dyDescent="0.2">
      <c r="A32" s="25"/>
      <c r="B32" s="18"/>
      <c r="C32" s="17"/>
      <c r="D32" s="17"/>
      <c r="F32" s="17"/>
      <c r="G32" s="17"/>
      <c r="H32" s="17"/>
      <c r="I32" s="18"/>
      <c r="J32" s="18"/>
      <c r="K32" s="26"/>
    </row>
    <row r="33" spans="1:12" s="8" customFormat="1" ht="12" x14ac:dyDescent="0.2">
      <c r="A33" s="33"/>
      <c r="B33" s="18"/>
      <c r="C33" s="18"/>
      <c r="D33" s="18" t="s">
        <v>24</v>
      </c>
      <c r="E33" s="18"/>
      <c r="F33" s="18"/>
      <c r="G33" s="18"/>
      <c r="H33" s="18"/>
      <c r="I33" s="18"/>
      <c r="J33" s="18"/>
      <c r="K33" s="34"/>
    </row>
    <row r="34" spans="1:12" s="8" customFormat="1" ht="12.75" x14ac:dyDescent="0.2">
      <c r="A34" s="33"/>
      <c r="B34" s="18"/>
      <c r="C34" s="18"/>
      <c r="D34" s="11"/>
      <c r="E34" s="11"/>
      <c r="G34" s="11"/>
      <c r="H34" s="11"/>
      <c r="I34" s="11"/>
      <c r="J34" s="11"/>
      <c r="K34" s="34"/>
    </row>
    <row r="35" spans="1:12" s="8" customFormat="1" ht="10.5" customHeight="1" x14ac:dyDescent="0.2">
      <c r="A35" s="33"/>
      <c r="B35" s="18"/>
      <c r="C35" s="18"/>
      <c r="D35" s="18"/>
      <c r="E35" s="18"/>
      <c r="F35" s="11"/>
      <c r="G35" s="18"/>
      <c r="H35" s="18"/>
      <c r="I35" s="18"/>
      <c r="J35" s="18"/>
      <c r="K35" s="34"/>
    </row>
    <row r="36" spans="1:12" ht="12.75" x14ac:dyDescent="0.2">
      <c r="A36" s="25"/>
      <c r="B36" s="18"/>
      <c r="C36" s="18"/>
      <c r="D36" s="7"/>
      <c r="F36" s="17"/>
      <c r="G36" s="9"/>
      <c r="H36" s="10"/>
      <c r="I36" s="7"/>
      <c r="J36" s="7"/>
      <c r="K36" s="26"/>
    </row>
    <row r="37" spans="1:12" ht="12.75" x14ac:dyDescent="0.2">
      <c r="A37" s="25"/>
      <c r="B37" s="18"/>
      <c r="C37" s="18"/>
      <c r="D37" s="7"/>
      <c r="F37" s="17"/>
      <c r="G37" s="9"/>
      <c r="H37" s="7"/>
      <c r="I37" s="7"/>
      <c r="J37" s="7"/>
      <c r="K37" s="26"/>
    </row>
    <row r="38" spans="1:12" ht="12.75" x14ac:dyDescent="0.2">
      <c r="A38" s="25"/>
      <c r="B38" s="18"/>
      <c r="C38" s="18"/>
      <c r="D38" s="7"/>
      <c r="F38" s="17"/>
      <c r="G38" s="9"/>
      <c r="H38" s="7"/>
      <c r="I38" s="7"/>
      <c r="J38" s="7"/>
      <c r="K38" s="26"/>
      <c r="L38" s="16"/>
    </row>
    <row r="39" spans="1:12" ht="12.75" x14ac:dyDescent="0.2">
      <c r="A39" s="25"/>
      <c r="B39" s="18"/>
      <c r="C39" s="18"/>
      <c r="D39" s="18"/>
      <c r="E39" s="18"/>
      <c r="F39" s="18"/>
      <c r="G39" s="18"/>
      <c r="H39" s="18"/>
      <c r="I39" s="18"/>
      <c r="J39" s="18"/>
      <c r="K39" s="26"/>
      <c r="L39" s="16"/>
    </row>
    <row r="40" spans="1:12" ht="21" customHeight="1" thickBot="1" x14ac:dyDescent="0.25">
      <c r="A40" s="27"/>
      <c r="B40" s="28"/>
      <c r="C40" s="28"/>
      <c r="D40" s="28"/>
      <c r="E40" s="20"/>
      <c r="F40" s="28"/>
      <c r="G40" s="28"/>
      <c r="H40" s="28"/>
      <c r="I40" s="28"/>
      <c r="J40" s="28"/>
      <c r="K40" s="29"/>
    </row>
  </sheetData>
  <sheetProtection sheet="1" objects="1" scenarios="1" selectLockedCells="1"/>
  <mergeCells count="7">
    <mergeCell ref="E3:J6"/>
    <mergeCell ref="B25:J25"/>
    <mergeCell ref="B13:J13"/>
    <mergeCell ref="B15:J15"/>
    <mergeCell ref="B16:J16"/>
    <mergeCell ref="B20:J21"/>
    <mergeCell ref="B18:J18"/>
  </mergeCells>
  <phoneticPr fontId="2" type="noConversion"/>
  <printOptions horizontalCentered="1" verticalCentered="1"/>
  <pageMargins left="0.55118110236220474" right="0.55118110236220474" top="0.55118110236220474" bottom="0.55118110236220474" header="0.51181102362204722" footer="0.74803149606299213"/>
  <pageSetup paperSize="9" orientation="landscape" r:id="rId1"/>
  <headerFooter alignWithMargins="0">
    <oddFooter>&amp;C&amp;"Arial,Bold"&amp;9&amp;F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9"/>
  </sheetPr>
  <dimension ref="A1:AH46"/>
  <sheetViews>
    <sheetView showRowColHeaders="0" zoomScaleNormal="100" workbookViewId="0"/>
  </sheetViews>
  <sheetFormatPr defaultRowHeight="11.25" customHeight="1" x14ac:dyDescent="0.2"/>
  <cols>
    <col min="1" max="1" width="4" style="62" customWidth="1"/>
    <col min="2" max="2" width="21.85546875" style="62" customWidth="1"/>
    <col min="3" max="3" width="2.7109375" style="62" customWidth="1"/>
    <col min="4" max="4" width="83.5703125" style="62" customWidth="1"/>
    <col min="5" max="5" width="10.28515625" style="62" customWidth="1"/>
    <col min="6" max="6" width="5.7109375" style="263" customWidth="1"/>
    <col min="7" max="7" width="5.7109375" style="62" customWidth="1"/>
    <col min="8" max="8" width="4" style="62" customWidth="1"/>
    <col min="9" max="9" width="6.5703125" style="62" customWidth="1"/>
    <col min="10" max="10" width="18.7109375" style="62" hidden="1" customWidth="1"/>
    <col min="11" max="11" width="9.140625" style="106"/>
    <col min="12" max="12" width="12.140625" style="106" bestFit="1" customWidth="1"/>
    <col min="13" max="16384" width="9.140625" style="106"/>
  </cols>
  <sheetData>
    <row r="1" spans="1:34" ht="18.75" customHeight="1" x14ac:dyDescent="0.2">
      <c r="A1" s="74"/>
      <c r="B1" s="75"/>
      <c r="C1" s="75"/>
      <c r="D1" s="75"/>
      <c r="E1" s="75"/>
      <c r="F1" s="75"/>
      <c r="G1" s="75"/>
      <c r="H1" s="76"/>
      <c r="I1" s="131"/>
      <c r="J1" s="75"/>
      <c r="V1" s="64"/>
      <c r="W1" s="64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ht="18.75" customHeight="1" x14ac:dyDescent="0.2">
      <c r="A2" s="79"/>
      <c r="B2" s="87" t="s">
        <v>30</v>
      </c>
      <c r="C2" s="38"/>
      <c r="D2" s="38"/>
      <c r="E2" s="38"/>
      <c r="F2" s="38"/>
      <c r="G2" s="38"/>
      <c r="H2" s="78"/>
      <c r="I2" s="127"/>
      <c r="J2" s="38"/>
      <c r="V2" s="64"/>
      <c r="W2" s="64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</row>
    <row r="3" spans="1:34" ht="18.75" customHeight="1" x14ac:dyDescent="0.2">
      <c r="A3" s="123"/>
      <c r="B3" s="124"/>
      <c r="C3" s="124"/>
      <c r="D3" s="124"/>
      <c r="E3" s="124"/>
      <c r="F3" s="124"/>
      <c r="G3" s="124"/>
      <c r="H3" s="125"/>
      <c r="I3" s="127"/>
      <c r="J3" s="38"/>
      <c r="V3" s="64"/>
      <c r="W3" s="64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</row>
    <row r="4" spans="1:34" ht="11.25" customHeight="1" x14ac:dyDescent="0.2">
      <c r="A4" s="79"/>
      <c r="B4" s="38"/>
      <c r="C4" s="38"/>
      <c r="D4" s="38"/>
      <c r="E4" s="38"/>
      <c r="F4" s="52"/>
      <c r="G4" s="38"/>
      <c r="H4" s="78"/>
      <c r="I4" s="122"/>
      <c r="J4" s="40"/>
    </row>
    <row r="5" spans="1:34" ht="11.25" customHeight="1" x14ac:dyDescent="0.2">
      <c r="A5" s="79"/>
      <c r="B5" s="302" t="s">
        <v>26</v>
      </c>
      <c r="C5" s="303"/>
      <c r="D5" s="303"/>
      <c r="E5" s="53"/>
      <c r="F5" s="54"/>
      <c r="G5" s="55"/>
      <c r="H5" s="78"/>
      <c r="I5" s="122"/>
      <c r="J5" s="40"/>
    </row>
    <row r="6" spans="1:34" ht="11.25" customHeight="1" thickBot="1" x14ac:dyDescent="0.25">
      <c r="A6" s="79"/>
      <c r="B6" s="303"/>
      <c r="C6" s="303"/>
      <c r="D6" s="303"/>
      <c r="E6" s="53"/>
      <c r="F6" s="54"/>
      <c r="G6" s="55"/>
      <c r="H6" s="78"/>
      <c r="I6" s="122"/>
      <c r="J6" s="40"/>
    </row>
    <row r="7" spans="1:34" ht="22.5" customHeight="1" thickBot="1" x14ac:dyDescent="0.25">
      <c r="A7" s="79"/>
      <c r="B7" s="304" t="s">
        <v>27</v>
      </c>
      <c r="C7" s="305"/>
      <c r="D7" s="306"/>
      <c r="E7" s="291"/>
      <c r="F7" s="291"/>
      <c r="G7" s="291"/>
      <c r="H7" s="78"/>
      <c r="I7" s="122"/>
      <c r="J7" s="40"/>
    </row>
    <row r="8" spans="1:34" ht="7.5" customHeight="1" x14ac:dyDescent="0.2">
      <c r="A8" s="79"/>
      <c r="B8" s="38"/>
      <c r="C8" s="106"/>
      <c r="D8" s="55"/>
      <c r="E8" s="55"/>
      <c r="F8" s="55"/>
      <c r="G8" s="55"/>
      <c r="H8" s="78"/>
      <c r="I8" s="122"/>
      <c r="J8" s="40"/>
      <c r="M8" s="126"/>
    </row>
    <row r="9" spans="1:34" x14ac:dyDescent="0.2">
      <c r="A9" s="79"/>
      <c r="B9" s="307" t="s">
        <v>80</v>
      </c>
      <c r="C9" s="307"/>
      <c r="D9" s="307"/>
      <c r="E9" s="307"/>
      <c r="F9" s="307"/>
      <c r="G9" s="307"/>
      <c r="H9" s="78"/>
      <c r="I9" s="122"/>
      <c r="J9" s="40"/>
    </row>
    <row r="10" spans="1:34" ht="11.25" customHeight="1" x14ac:dyDescent="0.2">
      <c r="A10" s="79"/>
      <c r="B10" s="106"/>
      <c r="C10" s="134"/>
      <c r="D10" s="134"/>
      <c r="E10" s="134"/>
      <c r="F10" s="134"/>
      <c r="G10" s="134"/>
      <c r="H10" s="78"/>
      <c r="I10" s="122"/>
      <c r="J10" s="40"/>
    </row>
    <row r="11" spans="1:34" ht="12.75" customHeight="1" x14ac:dyDescent="0.2">
      <c r="A11" s="79"/>
      <c r="B11" s="310" t="s">
        <v>17</v>
      </c>
      <c r="C11" s="310"/>
      <c r="D11" s="310"/>
      <c r="E11" s="118"/>
      <c r="F11" s="52"/>
      <c r="G11" s="38"/>
      <c r="H11" s="78"/>
      <c r="I11" s="122"/>
      <c r="J11" s="40"/>
    </row>
    <row r="12" spans="1:34" s="109" customFormat="1" ht="11.25" customHeight="1" x14ac:dyDescent="0.2">
      <c r="A12" s="80"/>
      <c r="B12" s="310"/>
      <c r="C12" s="310"/>
      <c r="D12" s="310"/>
      <c r="E12" s="41"/>
      <c r="F12" s="308" t="s">
        <v>18</v>
      </c>
      <c r="G12" s="41"/>
      <c r="H12" s="81"/>
      <c r="I12" s="95"/>
      <c r="J12" s="42"/>
    </row>
    <row r="13" spans="1:34" ht="11.25" customHeight="1" x14ac:dyDescent="0.2">
      <c r="A13" s="79"/>
      <c r="B13" s="311"/>
      <c r="C13" s="311"/>
      <c r="D13" s="311"/>
      <c r="E13" s="128"/>
      <c r="F13" s="309"/>
      <c r="G13" s="128"/>
      <c r="H13" s="78"/>
      <c r="I13" s="122"/>
      <c r="J13" s="40"/>
    </row>
    <row r="14" spans="1:34" ht="11.25" customHeight="1" x14ac:dyDescent="0.2">
      <c r="A14" s="79"/>
      <c r="B14" s="244" t="s">
        <v>35</v>
      </c>
      <c r="C14" s="245"/>
      <c r="D14" s="246" t="s">
        <v>89</v>
      </c>
      <c r="E14" s="247"/>
      <c r="F14" s="248">
        <v>3</v>
      </c>
      <c r="G14" s="247"/>
      <c r="H14" s="78"/>
      <c r="I14" s="122"/>
      <c r="J14" s="40" t="s">
        <v>0</v>
      </c>
    </row>
    <row r="15" spans="1:34" ht="11.25" customHeight="1" x14ac:dyDescent="0.2">
      <c r="A15" s="79"/>
      <c r="B15" s="249"/>
      <c r="C15" s="250"/>
      <c r="D15" s="55" t="s">
        <v>102</v>
      </c>
      <c r="E15" s="55"/>
      <c r="F15" s="54">
        <v>4</v>
      </c>
      <c r="G15" s="55"/>
      <c r="H15" s="78"/>
      <c r="I15" s="122"/>
      <c r="J15" s="40" t="s">
        <v>22</v>
      </c>
    </row>
    <row r="16" spans="1:34" ht="11.25" customHeight="1" x14ac:dyDescent="0.2">
      <c r="A16" s="79"/>
      <c r="B16" s="251"/>
      <c r="C16" s="252"/>
      <c r="D16" s="253"/>
      <c r="E16" s="253"/>
      <c r="F16" s="254"/>
      <c r="G16" s="253"/>
      <c r="H16" s="78"/>
      <c r="I16" s="122"/>
      <c r="J16" s="40" t="s">
        <v>8</v>
      </c>
    </row>
    <row r="17" spans="1:10" ht="11.25" customHeight="1" x14ac:dyDescent="0.2">
      <c r="A17" s="79"/>
      <c r="B17" s="244" t="s">
        <v>36</v>
      </c>
      <c r="C17" s="245"/>
      <c r="D17" s="255" t="s">
        <v>90</v>
      </c>
      <c r="E17" s="141"/>
      <c r="F17" s="140">
        <v>9</v>
      </c>
      <c r="G17" s="141"/>
      <c r="H17" s="78"/>
      <c r="I17" s="122"/>
      <c r="J17" s="40" t="s">
        <v>4</v>
      </c>
    </row>
    <row r="18" spans="1:10" ht="11.25" customHeight="1" x14ac:dyDescent="0.2">
      <c r="A18" s="79"/>
      <c r="B18" s="249"/>
      <c r="C18" s="250"/>
      <c r="D18" s="55" t="s">
        <v>103</v>
      </c>
      <c r="E18" s="38"/>
      <c r="F18" s="52">
        <v>10</v>
      </c>
      <c r="G18" s="38"/>
      <c r="H18" s="78"/>
      <c r="I18" s="122"/>
      <c r="J18" s="40" t="s">
        <v>6</v>
      </c>
    </row>
    <row r="19" spans="1:10" ht="11.25" customHeight="1" x14ac:dyDescent="0.2">
      <c r="A19" s="137"/>
      <c r="B19" s="249"/>
      <c r="C19" s="250"/>
      <c r="D19" s="256" t="s">
        <v>91</v>
      </c>
      <c r="E19" s="38"/>
      <c r="F19" s="52">
        <v>11</v>
      </c>
      <c r="G19" s="38"/>
      <c r="H19" s="78"/>
      <c r="I19" s="122"/>
      <c r="J19" s="40" t="s">
        <v>1</v>
      </c>
    </row>
    <row r="20" spans="1:10" ht="11.25" customHeight="1" x14ac:dyDescent="0.2">
      <c r="A20" s="79"/>
      <c r="B20" s="251"/>
      <c r="C20" s="252"/>
      <c r="D20" s="253" t="s">
        <v>104</v>
      </c>
      <c r="E20" s="128"/>
      <c r="F20" s="129">
        <v>12</v>
      </c>
      <c r="G20" s="128"/>
      <c r="H20" s="78"/>
      <c r="I20" s="122"/>
      <c r="J20" s="40" t="s">
        <v>9</v>
      </c>
    </row>
    <row r="21" spans="1:10" ht="11.25" customHeight="1" x14ac:dyDescent="0.2">
      <c r="A21" s="79"/>
      <c r="B21" s="244" t="s">
        <v>37</v>
      </c>
      <c r="C21" s="245"/>
      <c r="D21" s="255" t="s">
        <v>92</v>
      </c>
      <c r="E21" s="247"/>
      <c r="F21" s="248">
        <v>13</v>
      </c>
      <c r="G21" s="247"/>
      <c r="H21" s="78"/>
      <c r="I21" s="122"/>
      <c r="J21" s="40" t="s">
        <v>2</v>
      </c>
    </row>
    <row r="22" spans="1:10" ht="11.25" customHeight="1" x14ac:dyDescent="0.2">
      <c r="A22" s="79"/>
      <c r="B22" s="55"/>
      <c r="C22" s="257"/>
      <c r="D22" s="258" t="s">
        <v>105</v>
      </c>
      <c r="E22" s="55"/>
      <c r="F22" s="54">
        <v>14</v>
      </c>
      <c r="G22" s="55"/>
      <c r="H22" s="78"/>
      <c r="I22" s="122"/>
      <c r="J22" s="40" t="s">
        <v>10</v>
      </c>
    </row>
    <row r="23" spans="1:10" ht="11.25" customHeight="1" x14ac:dyDescent="0.2">
      <c r="A23" s="79"/>
      <c r="B23" s="55"/>
      <c r="C23" s="257"/>
      <c r="D23" s="256" t="s">
        <v>93</v>
      </c>
      <c r="E23" s="55"/>
      <c r="F23" s="54">
        <v>15</v>
      </c>
      <c r="G23" s="55"/>
      <c r="H23" s="78"/>
      <c r="I23" s="122"/>
      <c r="J23" s="40" t="s">
        <v>11</v>
      </c>
    </row>
    <row r="24" spans="1:10" ht="11.25" customHeight="1" x14ac:dyDescent="0.2">
      <c r="A24" s="79"/>
      <c r="B24" s="259"/>
      <c r="C24" s="260"/>
      <c r="D24" s="261" t="s">
        <v>106</v>
      </c>
      <c r="E24" s="253"/>
      <c r="F24" s="254">
        <v>16</v>
      </c>
      <c r="G24" s="253"/>
      <c r="H24" s="78"/>
      <c r="I24" s="122"/>
      <c r="J24" s="40" t="s">
        <v>12</v>
      </c>
    </row>
    <row r="25" spans="1:10" ht="11.25" customHeight="1" x14ac:dyDescent="0.2">
      <c r="A25" s="79"/>
      <c r="B25" s="136" t="s">
        <v>79</v>
      </c>
      <c r="C25" s="230"/>
      <c r="D25" s="38" t="s">
        <v>94</v>
      </c>
      <c r="E25" s="38"/>
      <c r="F25" s="52">
        <v>19</v>
      </c>
      <c r="G25" s="38"/>
      <c r="H25" s="78"/>
      <c r="I25" s="122"/>
      <c r="J25" s="40" t="s">
        <v>3</v>
      </c>
    </row>
    <row r="26" spans="1:10" ht="11.25" customHeight="1" x14ac:dyDescent="0.2">
      <c r="A26" s="79"/>
      <c r="B26" s="40"/>
      <c r="C26" s="40"/>
      <c r="D26" s="40" t="s">
        <v>95</v>
      </c>
      <c r="E26" s="40"/>
      <c r="F26" s="51">
        <v>20</v>
      </c>
      <c r="G26" s="40"/>
      <c r="H26" s="78"/>
      <c r="I26" s="122"/>
      <c r="J26" s="40" t="s">
        <v>13</v>
      </c>
    </row>
    <row r="27" spans="1:10" ht="11.25" customHeight="1" x14ac:dyDescent="0.2">
      <c r="A27" s="79"/>
      <c r="B27" s="40"/>
      <c r="C27" s="136"/>
      <c r="D27" s="40" t="s">
        <v>96</v>
      </c>
      <c r="E27" s="40"/>
      <c r="F27" s="51">
        <v>21</v>
      </c>
      <c r="G27" s="40"/>
      <c r="H27" s="78"/>
      <c r="I27" s="122"/>
      <c r="J27" s="40" t="s">
        <v>28</v>
      </c>
    </row>
    <row r="28" spans="1:10" ht="11.25" customHeight="1" x14ac:dyDescent="0.2">
      <c r="A28" s="79"/>
      <c r="B28" s="135"/>
      <c r="C28" s="135"/>
      <c r="D28" s="128" t="s">
        <v>97</v>
      </c>
      <c r="E28" s="40"/>
      <c r="F28" s="51">
        <v>22</v>
      </c>
      <c r="G28" s="40"/>
      <c r="H28" s="78"/>
      <c r="I28" s="122"/>
      <c r="J28" s="40" t="s">
        <v>14</v>
      </c>
    </row>
    <row r="29" spans="1:10" ht="11.25" customHeight="1" x14ac:dyDescent="0.2">
      <c r="A29" s="79"/>
      <c r="B29" s="136" t="s">
        <v>81</v>
      </c>
      <c r="C29" s="230"/>
      <c r="D29" s="38" t="s">
        <v>98</v>
      </c>
      <c r="E29" s="141"/>
      <c r="F29" s="140">
        <v>23</v>
      </c>
      <c r="G29" s="141"/>
      <c r="H29" s="78"/>
      <c r="I29" s="122"/>
      <c r="J29" s="40" t="s">
        <v>7</v>
      </c>
    </row>
    <row r="30" spans="1:10" ht="11.25" customHeight="1" x14ac:dyDescent="0.2">
      <c r="A30" s="79"/>
      <c r="B30" s="136"/>
      <c r="C30" s="230"/>
      <c r="D30" s="38" t="s">
        <v>99</v>
      </c>
      <c r="E30" s="38"/>
      <c r="F30" s="52">
        <v>24</v>
      </c>
      <c r="G30" s="38"/>
      <c r="H30" s="78"/>
      <c r="I30" s="122"/>
      <c r="J30" s="40" t="s">
        <v>44</v>
      </c>
    </row>
    <row r="31" spans="1:10" ht="11.25" customHeight="1" x14ac:dyDescent="0.2">
      <c r="A31" s="79"/>
      <c r="B31" s="136"/>
      <c r="C31" s="230"/>
      <c r="D31" s="38" t="s">
        <v>100</v>
      </c>
      <c r="E31" s="38"/>
      <c r="F31" s="52">
        <v>25</v>
      </c>
      <c r="G31" s="38"/>
      <c r="H31" s="78"/>
      <c r="I31" s="122"/>
      <c r="J31" s="40" t="s">
        <v>82</v>
      </c>
    </row>
    <row r="32" spans="1:10" ht="11.25" customHeight="1" x14ac:dyDescent="0.2">
      <c r="A32" s="79"/>
      <c r="B32" s="128"/>
      <c r="C32" s="135"/>
      <c r="D32" s="128" t="s">
        <v>101</v>
      </c>
      <c r="E32" s="128"/>
      <c r="F32" s="129">
        <v>26</v>
      </c>
      <c r="G32" s="128"/>
      <c r="H32" s="78"/>
      <c r="I32" s="122"/>
      <c r="J32" s="40" t="s">
        <v>15</v>
      </c>
    </row>
    <row r="33" spans="1:10" ht="11.25" customHeight="1" x14ac:dyDescent="0.2">
      <c r="A33" s="79"/>
      <c r="B33" s="214"/>
      <c r="C33" s="214"/>
      <c r="D33" s="214"/>
      <c r="E33" s="214"/>
      <c r="F33" s="278"/>
      <c r="G33" s="214"/>
      <c r="H33" s="78"/>
      <c r="I33" s="122"/>
      <c r="J33" s="40" t="s">
        <v>5</v>
      </c>
    </row>
    <row r="34" spans="1:10" ht="11.25" customHeight="1" x14ac:dyDescent="0.2">
      <c r="A34" s="79"/>
      <c r="B34" s="214"/>
      <c r="C34" s="214"/>
      <c r="D34" s="214"/>
      <c r="E34" s="214"/>
      <c r="F34" s="278"/>
      <c r="G34" s="214"/>
      <c r="H34" s="78"/>
      <c r="I34" s="122"/>
      <c r="J34" s="40" t="s">
        <v>21</v>
      </c>
    </row>
    <row r="35" spans="1:10" ht="11.25" customHeight="1" x14ac:dyDescent="0.2">
      <c r="A35" s="79"/>
      <c r="B35" s="214"/>
      <c r="C35" s="214"/>
      <c r="D35" s="214"/>
      <c r="E35" s="214"/>
      <c r="F35" s="278"/>
      <c r="G35" s="214"/>
      <c r="H35" s="78"/>
      <c r="I35" s="122"/>
      <c r="J35" s="40" t="s">
        <v>16</v>
      </c>
    </row>
    <row r="36" spans="1:10" ht="11.25" customHeight="1" x14ac:dyDescent="0.2">
      <c r="A36" s="79"/>
      <c r="B36" s="214"/>
      <c r="C36" s="214"/>
      <c r="D36" s="214"/>
      <c r="E36" s="214"/>
      <c r="F36" s="278"/>
      <c r="G36" s="214"/>
      <c r="H36" s="78"/>
      <c r="I36" s="122"/>
      <c r="J36" s="40" t="s">
        <v>27</v>
      </c>
    </row>
    <row r="37" spans="1:10" ht="11.25" customHeight="1" x14ac:dyDescent="0.2">
      <c r="A37" s="137"/>
      <c r="B37" s="214"/>
      <c r="C37" s="214"/>
      <c r="D37" s="214"/>
      <c r="E37" s="214"/>
      <c r="F37" s="278"/>
      <c r="G37" s="214"/>
      <c r="H37" s="78"/>
      <c r="I37" s="122"/>
    </row>
    <row r="38" spans="1:10" ht="11.25" customHeight="1" x14ac:dyDescent="0.2">
      <c r="A38" s="137"/>
      <c r="B38" s="214"/>
      <c r="C38" s="214"/>
      <c r="D38" s="214"/>
      <c r="E38" s="214"/>
      <c r="F38" s="278"/>
      <c r="G38" s="214"/>
      <c r="H38" s="78"/>
      <c r="I38" s="122"/>
      <c r="J38" s="40"/>
    </row>
    <row r="39" spans="1:10" ht="11.25" customHeight="1" x14ac:dyDescent="0.2">
      <c r="A39" s="79"/>
      <c r="B39" s="214"/>
      <c r="C39" s="214"/>
      <c r="D39" s="214"/>
      <c r="E39" s="214"/>
      <c r="F39" s="278"/>
      <c r="G39" s="214"/>
      <c r="H39" s="78"/>
      <c r="I39" s="122"/>
      <c r="J39" s="40"/>
    </row>
    <row r="40" spans="1:10" ht="11.25" customHeight="1" x14ac:dyDescent="0.2">
      <c r="A40" s="79"/>
      <c r="B40" s="55"/>
      <c r="C40" s="55"/>
      <c r="D40" s="55"/>
      <c r="E40" s="55"/>
      <c r="F40" s="54"/>
      <c r="G40" s="55"/>
      <c r="H40" s="78"/>
      <c r="I40" s="122"/>
      <c r="J40" s="40"/>
    </row>
    <row r="41" spans="1:10" ht="15.75" x14ac:dyDescent="0.25">
      <c r="A41" s="79"/>
      <c r="B41" s="38"/>
      <c r="C41" s="38"/>
      <c r="D41" s="38"/>
      <c r="E41" s="38"/>
      <c r="F41" s="52"/>
      <c r="G41" s="56"/>
      <c r="H41" s="78"/>
      <c r="I41" s="92"/>
      <c r="J41" s="40"/>
    </row>
    <row r="42" spans="1:10" ht="7.5" customHeight="1" x14ac:dyDescent="0.2">
      <c r="A42" s="79"/>
      <c r="B42" s="38"/>
      <c r="C42" s="38"/>
      <c r="D42" s="38"/>
      <c r="E42" s="38"/>
      <c r="F42" s="52"/>
      <c r="G42" s="38"/>
      <c r="H42" s="78"/>
      <c r="I42" s="92"/>
      <c r="J42" s="40"/>
    </row>
    <row r="43" spans="1:10" ht="15" customHeight="1" x14ac:dyDescent="0.2">
      <c r="A43" s="119"/>
      <c r="B43" s="47"/>
      <c r="C43" s="47"/>
      <c r="D43" s="47"/>
      <c r="E43" s="47"/>
      <c r="F43" s="47"/>
      <c r="G43" s="47"/>
      <c r="H43" s="132"/>
      <c r="I43" s="92"/>
      <c r="J43" s="40"/>
    </row>
    <row r="44" spans="1:10" ht="11.25" customHeight="1" x14ac:dyDescent="0.2">
      <c r="A44" s="299"/>
      <c r="B44" s="300"/>
      <c r="C44" s="300"/>
      <c r="D44" s="300"/>
      <c r="E44" s="300"/>
      <c r="F44" s="300"/>
      <c r="G44" s="300"/>
      <c r="H44" s="301"/>
      <c r="I44" s="92"/>
      <c r="J44" s="40"/>
    </row>
    <row r="45" spans="1:10" ht="33.75" customHeight="1" x14ac:dyDescent="0.2">
      <c r="A45" s="128"/>
      <c r="B45" s="128"/>
      <c r="C45" s="128"/>
      <c r="D45" s="128"/>
      <c r="E45" s="128"/>
      <c r="F45" s="129"/>
      <c r="G45" s="128"/>
      <c r="H45" s="128"/>
      <c r="I45" s="130"/>
      <c r="J45" s="57"/>
    </row>
    <row r="46" spans="1:10" ht="11.25" customHeight="1" x14ac:dyDescent="0.2">
      <c r="J46" s="40"/>
    </row>
  </sheetData>
  <sheetProtection sheet="1" objects="1" scenarios="1" selectLockedCells="1"/>
  <mergeCells count="7">
    <mergeCell ref="A44:H44"/>
    <mergeCell ref="B5:D6"/>
    <mergeCell ref="B7:C7"/>
    <mergeCell ref="D7:G7"/>
    <mergeCell ref="B9:G9"/>
    <mergeCell ref="F12:F13"/>
    <mergeCell ref="B11:D13"/>
  </mergeCells>
  <phoneticPr fontId="2" type="noConversion"/>
  <dataValidations count="1">
    <dataValidation type="list" allowBlank="1" showInputMessage="1" showErrorMessage="1" sqref="B7:C7">
      <formula1>BMLIST</formula1>
    </dataValidation>
  </dataValidation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alignWithMargins="0">
    <oddFooter>&amp;C&amp;"Arial,Bold"&amp;9&amp;F - 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39"/>
  </sheetPr>
  <dimension ref="A1:AC94"/>
  <sheetViews>
    <sheetView showRowColHeaders="0" zoomScaleNormal="100" workbookViewId="0">
      <selection activeCell="G48" sqref="G48"/>
    </sheetView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6" width="10.28515625" style="62" customWidth="1"/>
    <col min="7" max="7" width="12.5703125" style="62" customWidth="1"/>
    <col min="8" max="8" width="10.28515625" style="62" customWidth="1"/>
    <col min="9" max="9" width="6.5703125" style="62" customWidth="1"/>
    <col min="10" max="10" width="6.42578125" style="62" customWidth="1"/>
    <col min="11" max="11" width="6.7109375" style="62" customWidth="1"/>
    <col min="12" max="12" width="6.42578125" style="62" customWidth="1"/>
    <col min="13" max="13" width="12.140625" style="62" customWidth="1"/>
    <col min="14" max="14" width="7.85546875" style="62" customWidth="1"/>
    <col min="15" max="15" width="1.42578125" style="62" customWidth="1"/>
    <col min="16" max="16" width="11.7109375" style="62" customWidth="1"/>
    <col min="17" max="17" width="2.5703125" style="62" customWidth="1"/>
    <col min="18" max="18" width="6.42578125" style="64" customWidth="1"/>
    <col min="19" max="19" width="4.85546875" style="64" hidden="1" customWidth="1"/>
    <col min="20" max="20" width="19.5703125" style="65" hidden="1" customWidth="1"/>
    <col min="21" max="21" width="19.42578125" style="65" hidden="1" customWidth="1"/>
    <col min="22" max="22" width="30" style="65" hidden="1" customWidth="1"/>
    <col min="23" max="24" width="16.7109375" style="65" customWidth="1"/>
    <col min="25" max="26" width="8.5703125" style="65" customWidth="1"/>
    <col min="27" max="27" width="3.5703125" style="65" customWidth="1"/>
    <col min="28" max="28" width="17" style="65" customWidth="1"/>
    <col min="29" max="29" width="5.7109375" style="65" customWidth="1"/>
    <col min="30" max="16384" width="9.140625" style="62"/>
  </cols>
  <sheetData>
    <row r="1" spans="1:29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91"/>
      <c r="S1" s="103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18.75" customHeight="1" x14ac:dyDescent="0.2">
      <c r="A2" s="79"/>
      <c r="B2" s="87" t="s">
        <v>35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8"/>
      <c r="R2" s="92"/>
      <c r="S2" s="105"/>
      <c r="T2" s="107" t="e">
        <f>VLOOKUP(U2,$T$10:$U$31,2,FALSE)</f>
        <v>#N/A</v>
      </c>
      <c r="U2" s="107" t="str">
        <f>Home!$B$7</f>
        <v>(None)</v>
      </c>
      <c r="V2" s="48" t="str">
        <f>"Selected LA- "&amp;U2</f>
        <v>Selected LA- (None)</v>
      </c>
    </row>
    <row r="3" spans="1:29" ht="18.75" customHeight="1" x14ac:dyDescent="0.2">
      <c r="A3" s="84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92"/>
      <c r="S3" s="105"/>
    </row>
    <row r="4" spans="1:29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  <c r="R4" s="92"/>
      <c r="S4" s="105"/>
      <c r="U4" s="154">
        <v>0</v>
      </c>
      <c r="V4" s="65">
        <v>22.5</v>
      </c>
    </row>
    <row r="5" spans="1:29" s="63" customFormat="1" ht="15" customHeight="1" x14ac:dyDescent="0.2">
      <c r="A5" s="80"/>
      <c r="B5" s="143" t="s">
        <v>89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81"/>
      <c r="R5" s="93"/>
      <c r="S5" s="108"/>
      <c r="T5" s="153" t="s">
        <v>41</v>
      </c>
      <c r="U5" s="155">
        <f>F32</f>
        <v>15.145228215767634</v>
      </c>
      <c r="V5" s="156">
        <f>U5</f>
        <v>15.145228215767634</v>
      </c>
      <c r="W5" s="109"/>
      <c r="X5" s="109"/>
      <c r="Y5" s="109"/>
      <c r="Z5" s="109"/>
      <c r="AA5" s="109"/>
      <c r="AB5" s="109"/>
      <c r="AC5" s="109"/>
    </row>
    <row r="6" spans="1:29" ht="18" customHeight="1" x14ac:dyDescent="0.2">
      <c r="A6" s="79"/>
      <c r="B6" s="138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40"/>
      <c r="O6" s="60"/>
      <c r="P6" s="60"/>
      <c r="Q6" s="78"/>
      <c r="R6" s="92"/>
      <c r="S6" s="105"/>
      <c r="T6" s="153" t="s">
        <v>45</v>
      </c>
      <c r="U6" s="178">
        <f>F33</f>
        <v>15.789473684210526</v>
      </c>
      <c r="V6" s="156">
        <f>U6</f>
        <v>15.789473684210526</v>
      </c>
    </row>
    <row r="7" spans="1:29" s="68" customFormat="1" ht="12" customHeight="1" x14ac:dyDescent="0.2">
      <c r="A7" s="82"/>
      <c r="B7" s="67"/>
      <c r="C7" s="67"/>
      <c r="D7" s="313" t="s">
        <v>38</v>
      </c>
      <c r="E7" s="315" t="s">
        <v>39</v>
      </c>
      <c r="F7" s="315" t="s">
        <v>107</v>
      </c>
      <c r="G7" s="60"/>
      <c r="H7" s="60"/>
      <c r="I7" s="60"/>
      <c r="J7" s="60"/>
      <c r="K7" s="60"/>
      <c r="L7" s="60"/>
      <c r="M7" s="60"/>
      <c r="N7" s="40"/>
      <c r="O7" s="60"/>
      <c r="P7" s="60"/>
      <c r="Q7" s="83"/>
      <c r="R7" s="94"/>
      <c r="S7" s="111"/>
      <c r="T7" s="153" t="s">
        <v>42</v>
      </c>
      <c r="U7" s="177">
        <f>F34</f>
        <v>16.95804195804196</v>
      </c>
      <c r="V7" s="177">
        <f>U7</f>
        <v>16.95804195804196</v>
      </c>
      <c r="W7" s="114"/>
      <c r="X7" s="114"/>
      <c r="Y7" s="114"/>
      <c r="Z7" s="114"/>
      <c r="AA7" s="114"/>
      <c r="AB7" s="114"/>
      <c r="AC7" s="114"/>
    </row>
    <row r="8" spans="1:29" s="68" customFormat="1" ht="12" customHeight="1" x14ac:dyDescent="0.2">
      <c r="A8" s="82"/>
      <c r="B8" s="67"/>
      <c r="C8" s="67"/>
      <c r="D8" s="314"/>
      <c r="E8" s="316"/>
      <c r="F8" s="316"/>
      <c r="G8" s="60"/>
      <c r="H8" s="60"/>
      <c r="I8" s="60"/>
      <c r="J8" s="60"/>
      <c r="K8" s="60"/>
      <c r="L8" s="60"/>
      <c r="M8" s="60"/>
      <c r="N8" s="40"/>
      <c r="O8" s="60"/>
      <c r="P8" s="60"/>
      <c r="Q8" s="83"/>
      <c r="R8" s="94"/>
      <c r="S8" s="111"/>
      <c r="U8" s="154"/>
      <c r="V8" s="155"/>
      <c r="W8" s="114"/>
      <c r="X8" s="114"/>
      <c r="Y8" s="114"/>
      <c r="Z8" s="114"/>
      <c r="AA8" s="114"/>
      <c r="AB8" s="114"/>
      <c r="AC8" s="114"/>
    </row>
    <row r="9" spans="1:29" s="68" customFormat="1" ht="12" customHeight="1" x14ac:dyDescent="0.2">
      <c r="A9" s="82"/>
      <c r="B9" s="67"/>
      <c r="C9" s="67"/>
      <c r="D9" s="314"/>
      <c r="E9" s="316"/>
      <c r="F9" s="316"/>
      <c r="G9" s="60"/>
      <c r="H9" s="60"/>
      <c r="I9" s="60"/>
      <c r="J9" s="60"/>
      <c r="K9" s="60"/>
      <c r="L9" s="60"/>
      <c r="M9" s="60"/>
      <c r="N9" s="40"/>
      <c r="O9" s="60"/>
      <c r="P9" s="60"/>
      <c r="Q9" s="83"/>
      <c r="R9" s="94"/>
      <c r="S9" s="111"/>
      <c r="T9" s="153"/>
      <c r="U9" s="154"/>
      <c r="V9" s="155"/>
      <c r="W9" s="114"/>
      <c r="X9" s="114"/>
      <c r="Y9" s="114"/>
      <c r="Z9" s="114"/>
      <c r="AA9" s="114"/>
      <c r="AB9" s="114"/>
      <c r="AC9" s="114"/>
    </row>
    <row r="10" spans="1:29" s="68" customFormat="1" ht="13.5" customHeight="1" x14ac:dyDescent="0.2">
      <c r="A10" s="82"/>
      <c r="B10" s="69" t="s">
        <v>0</v>
      </c>
      <c r="C10" s="67"/>
      <c r="D10" s="71">
        <v>66.7</v>
      </c>
      <c r="E10" s="267">
        <v>5</v>
      </c>
      <c r="F10" s="145">
        <f>E10/SUM(D10:E10)*100</f>
        <v>6.9735006973500697</v>
      </c>
      <c r="G10" s="60"/>
      <c r="H10" s="60"/>
      <c r="I10" s="60"/>
      <c r="J10" s="60"/>
      <c r="K10" s="60"/>
      <c r="L10" s="60"/>
      <c r="M10" s="60"/>
      <c r="N10" s="40"/>
      <c r="O10" s="60"/>
      <c r="P10" s="60"/>
      <c r="Q10" s="83"/>
      <c r="R10" s="94"/>
      <c r="S10" s="111"/>
      <c r="T10" s="61" t="str">
        <f t="shared" ref="T10:T33" si="0">B10</f>
        <v>Bracknell Forest</v>
      </c>
      <c r="U10" s="115" t="b">
        <f t="shared" ref="U10:U33" si="1">IF(T10=$U$2,60)</f>
        <v>0</v>
      </c>
      <c r="W10" s="114"/>
      <c r="X10" s="114"/>
      <c r="Y10" s="114"/>
      <c r="Z10" s="114"/>
      <c r="AA10" s="114"/>
      <c r="AB10" s="114"/>
      <c r="AC10" s="114"/>
    </row>
    <row r="11" spans="1:29" s="68" customFormat="1" ht="13.5" customHeight="1" x14ac:dyDescent="0.2">
      <c r="A11" s="82"/>
      <c r="B11" s="69" t="s">
        <v>22</v>
      </c>
      <c r="C11" s="67"/>
      <c r="D11" s="71">
        <v>213.9</v>
      </c>
      <c r="E11" s="267">
        <v>2</v>
      </c>
      <c r="F11" s="159">
        <f t="shared" ref="F11:F34" si="2">E11/SUM(D11:E11)*100</f>
        <v>0.92635479388605835</v>
      </c>
      <c r="G11" s="60"/>
      <c r="H11" s="60"/>
      <c r="I11" s="60"/>
      <c r="J11" s="60"/>
      <c r="K11" s="60"/>
      <c r="L11" s="60"/>
      <c r="M11" s="60"/>
      <c r="N11" s="40"/>
      <c r="O11" s="60"/>
      <c r="P11" s="60"/>
      <c r="Q11" s="83"/>
      <c r="R11" s="94"/>
      <c r="S11" s="111"/>
      <c r="T11" s="61" t="str">
        <f t="shared" si="0"/>
        <v>Brighton &amp; Hove</v>
      </c>
      <c r="U11" s="115" t="b">
        <f t="shared" si="1"/>
        <v>0</v>
      </c>
      <c r="W11" s="114"/>
      <c r="X11" s="114"/>
      <c r="Y11" s="114"/>
      <c r="Z11" s="114"/>
      <c r="AA11" s="114"/>
      <c r="AB11" s="114"/>
      <c r="AC11" s="114"/>
    </row>
    <row r="12" spans="1:29" s="68" customFormat="1" ht="13.5" customHeight="1" x14ac:dyDescent="0.2">
      <c r="A12" s="82"/>
      <c r="B12" s="69" t="s">
        <v>8</v>
      </c>
      <c r="C12" s="67"/>
      <c r="D12" s="71">
        <v>224.60000000000002</v>
      </c>
      <c r="E12" s="267">
        <v>38.800000000000004</v>
      </c>
      <c r="F12" s="159">
        <f t="shared" si="2"/>
        <v>14.730447987851178</v>
      </c>
      <c r="G12" s="60"/>
      <c r="H12" s="60"/>
      <c r="I12" s="60"/>
      <c r="J12" s="60"/>
      <c r="K12" s="60"/>
      <c r="L12" s="60"/>
      <c r="M12" s="60"/>
      <c r="N12" s="40"/>
      <c r="O12" s="60"/>
      <c r="P12" s="60"/>
      <c r="Q12" s="83"/>
      <c r="R12" s="94"/>
      <c r="S12" s="111"/>
      <c r="T12" s="61" t="str">
        <f t="shared" si="0"/>
        <v>Buckinghamshire</v>
      </c>
      <c r="U12" s="115" t="b">
        <f t="shared" si="1"/>
        <v>0</v>
      </c>
      <c r="W12" s="114"/>
      <c r="X12" s="114"/>
      <c r="Y12" s="114"/>
      <c r="Z12" s="114"/>
      <c r="AA12" s="114"/>
      <c r="AB12" s="114"/>
      <c r="AC12" s="114"/>
    </row>
    <row r="13" spans="1:29" s="68" customFormat="1" ht="13.5" customHeight="1" x14ac:dyDescent="0.2">
      <c r="A13" s="82"/>
      <c r="B13" s="69" t="s">
        <v>4</v>
      </c>
      <c r="C13" s="67"/>
      <c r="D13" s="71">
        <v>298.10000000000002</v>
      </c>
      <c r="E13" s="268">
        <v>8.7000000000000011</v>
      </c>
      <c r="F13" s="159">
        <f t="shared" si="2"/>
        <v>2.8357235984354632</v>
      </c>
      <c r="G13" s="60"/>
      <c r="H13" s="60"/>
      <c r="I13" s="60"/>
      <c r="J13" s="60"/>
      <c r="K13" s="60"/>
      <c r="L13" s="60"/>
      <c r="M13" s="60"/>
      <c r="N13" s="40"/>
      <c r="O13" s="60"/>
      <c r="P13" s="60"/>
      <c r="Q13" s="83"/>
      <c r="R13" s="94"/>
      <c r="S13" s="111"/>
      <c r="T13" s="61" t="str">
        <f t="shared" si="0"/>
        <v>East Sussex</v>
      </c>
      <c r="U13" s="115" t="b">
        <f t="shared" si="1"/>
        <v>0</v>
      </c>
      <c r="W13" s="114"/>
      <c r="X13" s="114"/>
      <c r="Y13" s="114"/>
      <c r="Z13" s="114"/>
      <c r="AA13" s="114"/>
      <c r="AB13" s="114"/>
      <c r="AC13" s="114"/>
    </row>
    <row r="14" spans="1:29" s="68" customFormat="1" ht="13.5" customHeight="1" x14ac:dyDescent="0.2">
      <c r="A14" s="82"/>
      <c r="B14" s="69" t="s">
        <v>6</v>
      </c>
      <c r="C14" s="67"/>
      <c r="D14" s="71">
        <v>389.40000000000003</v>
      </c>
      <c r="E14" s="267">
        <v>71</v>
      </c>
      <c r="F14" s="159">
        <f t="shared" si="2"/>
        <v>15.421372719374457</v>
      </c>
      <c r="G14" s="60"/>
      <c r="H14" s="60"/>
      <c r="I14" s="60"/>
      <c r="J14" s="60"/>
      <c r="K14" s="60"/>
      <c r="L14" s="60"/>
      <c r="M14" s="60"/>
      <c r="N14" s="40"/>
      <c r="O14" s="60"/>
      <c r="P14" s="60"/>
      <c r="Q14" s="83"/>
      <c r="R14" s="94"/>
      <c r="S14" s="111"/>
      <c r="T14" s="61" t="str">
        <f t="shared" si="0"/>
        <v>Hampshire</v>
      </c>
      <c r="U14" s="115" t="b">
        <f t="shared" si="1"/>
        <v>0</v>
      </c>
      <c r="W14" s="114"/>
      <c r="X14" s="114"/>
      <c r="Y14" s="114"/>
      <c r="Z14" s="114"/>
      <c r="AA14" s="114"/>
      <c r="AB14" s="114"/>
      <c r="AC14" s="114"/>
    </row>
    <row r="15" spans="1:29" s="68" customFormat="1" ht="13.5" customHeight="1" x14ac:dyDescent="0.2">
      <c r="A15" s="82"/>
      <c r="B15" s="69" t="s">
        <v>1</v>
      </c>
      <c r="C15" s="67"/>
      <c r="D15" s="71">
        <v>72.600000000000009</v>
      </c>
      <c r="E15" s="267">
        <v>6</v>
      </c>
      <c r="F15" s="159">
        <f t="shared" si="2"/>
        <v>7.6335877862595405</v>
      </c>
      <c r="G15" s="60"/>
      <c r="H15" s="60"/>
      <c r="I15" s="60"/>
      <c r="J15" s="60"/>
      <c r="K15" s="60"/>
      <c r="L15" s="60"/>
      <c r="M15" s="60"/>
      <c r="N15" s="40"/>
      <c r="O15" s="60"/>
      <c r="P15" s="60"/>
      <c r="Q15" s="83"/>
      <c r="R15" s="94"/>
      <c r="S15" s="111"/>
      <c r="T15" s="61" t="str">
        <f t="shared" si="0"/>
        <v>Isle of Wight</v>
      </c>
      <c r="U15" s="115" t="b">
        <f t="shared" si="1"/>
        <v>0</v>
      </c>
      <c r="W15" s="114"/>
      <c r="X15" s="114"/>
      <c r="Y15" s="114"/>
      <c r="Z15" s="114"/>
      <c r="AA15" s="114"/>
      <c r="AB15" s="114"/>
      <c r="AC15" s="114"/>
    </row>
    <row r="16" spans="1:29" s="68" customFormat="1" ht="13.5" customHeight="1" x14ac:dyDescent="0.2">
      <c r="A16" s="82"/>
      <c r="B16" s="69" t="s">
        <v>9</v>
      </c>
      <c r="C16" s="67"/>
      <c r="D16" s="71">
        <v>676.6</v>
      </c>
      <c r="E16" s="267">
        <v>110.9</v>
      </c>
      <c r="F16" s="159">
        <f t="shared" si="2"/>
        <v>14.082539682539682</v>
      </c>
      <c r="G16" s="60"/>
      <c r="H16" s="60"/>
      <c r="I16" s="60"/>
      <c r="J16" s="60"/>
      <c r="K16" s="60"/>
      <c r="L16" s="60"/>
      <c r="M16" s="60"/>
      <c r="N16" s="40"/>
      <c r="O16" s="60"/>
      <c r="P16" s="60"/>
      <c r="Q16" s="83"/>
      <c r="R16" s="94"/>
      <c r="S16" s="111"/>
      <c r="T16" s="61" t="str">
        <f t="shared" si="0"/>
        <v>Kent</v>
      </c>
      <c r="U16" s="115" t="b">
        <f t="shared" si="1"/>
        <v>0</v>
      </c>
      <c r="W16" s="114"/>
      <c r="X16" s="114"/>
      <c r="Y16" s="114"/>
      <c r="Z16" s="114"/>
      <c r="AA16" s="114"/>
      <c r="AB16" s="114"/>
      <c r="AC16" s="114"/>
    </row>
    <row r="17" spans="1:29" s="68" customFormat="1" ht="13.5" customHeight="1" x14ac:dyDescent="0.2">
      <c r="A17" s="82"/>
      <c r="B17" s="69" t="s">
        <v>2</v>
      </c>
      <c r="C17" s="67"/>
      <c r="D17" s="71">
        <v>130.6</v>
      </c>
      <c r="E17" s="267">
        <v>69.3</v>
      </c>
      <c r="F17" s="159">
        <f t="shared" si="2"/>
        <v>34.667333666833422</v>
      </c>
      <c r="G17" s="60"/>
      <c r="H17" s="60"/>
      <c r="I17" s="60"/>
      <c r="J17" s="60"/>
      <c r="K17" s="60"/>
      <c r="L17" s="60"/>
      <c r="M17" s="60"/>
      <c r="N17" s="40"/>
      <c r="O17" s="60"/>
      <c r="P17" s="60"/>
      <c r="Q17" s="83"/>
      <c r="R17" s="94"/>
      <c r="S17" s="111"/>
      <c r="T17" s="61" t="str">
        <f t="shared" si="0"/>
        <v>Medway</v>
      </c>
      <c r="U17" s="115" t="b">
        <f t="shared" si="1"/>
        <v>0</v>
      </c>
      <c r="W17" s="114"/>
      <c r="X17" s="114"/>
      <c r="Y17" s="114"/>
      <c r="Z17" s="114"/>
      <c r="AA17" s="114"/>
      <c r="AB17" s="114"/>
      <c r="AC17" s="114"/>
    </row>
    <row r="18" spans="1:29" s="68" customFormat="1" ht="13.5" customHeight="1" x14ac:dyDescent="0.2">
      <c r="A18" s="82"/>
      <c r="B18" s="69" t="s">
        <v>10</v>
      </c>
      <c r="C18" s="67"/>
      <c r="D18" s="71">
        <v>145.1</v>
      </c>
      <c r="E18" s="267">
        <v>19</v>
      </c>
      <c r="F18" s="159">
        <f t="shared" si="2"/>
        <v>11.57830591102986</v>
      </c>
      <c r="G18" s="60"/>
      <c r="H18" s="60"/>
      <c r="I18" s="60"/>
      <c r="J18" s="60"/>
      <c r="K18" s="60"/>
      <c r="L18" s="60"/>
      <c r="M18" s="60"/>
      <c r="N18" s="40"/>
      <c r="O18" s="60"/>
      <c r="P18" s="60"/>
      <c r="Q18" s="83"/>
      <c r="R18" s="94"/>
      <c r="S18" s="111"/>
      <c r="T18" s="61" t="str">
        <f t="shared" si="0"/>
        <v>Milton Keynes</v>
      </c>
      <c r="U18" s="115" t="b">
        <f t="shared" si="1"/>
        <v>0</v>
      </c>
      <c r="W18" s="114"/>
      <c r="X18" s="114"/>
      <c r="Y18" s="114"/>
      <c r="Z18" s="114"/>
      <c r="AA18" s="114"/>
      <c r="AB18" s="114"/>
      <c r="AC18" s="114"/>
    </row>
    <row r="19" spans="1:29" s="68" customFormat="1" ht="13.5" customHeight="1" x14ac:dyDescent="0.2">
      <c r="A19" s="82"/>
      <c r="B19" s="69" t="s">
        <v>11</v>
      </c>
      <c r="C19" s="67"/>
      <c r="D19" s="71">
        <v>315.70000000000005</v>
      </c>
      <c r="E19" s="267">
        <v>48</v>
      </c>
      <c r="F19" s="159">
        <f t="shared" si="2"/>
        <v>13.197690404179266</v>
      </c>
      <c r="G19" s="60"/>
      <c r="H19" s="60"/>
      <c r="I19" s="60"/>
      <c r="J19" s="60"/>
      <c r="K19" s="60"/>
      <c r="L19" s="60"/>
      <c r="M19" s="60"/>
      <c r="N19" s="40"/>
      <c r="O19" s="60"/>
      <c r="P19" s="60"/>
      <c r="Q19" s="83"/>
      <c r="R19" s="94"/>
      <c r="S19" s="111"/>
      <c r="T19" s="61" t="str">
        <f t="shared" si="0"/>
        <v>Oxfordshire</v>
      </c>
      <c r="U19" s="115" t="b">
        <f t="shared" si="1"/>
        <v>0</v>
      </c>
      <c r="W19" s="114"/>
      <c r="X19" s="114"/>
      <c r="Y19" s="114"/>
      <c r="Z19" s="114"/>
      <c r="AA19" s="114"/>
      <c r="AB19" s="114"/>
      <c r="AC19" s="114"/>
    </row>
    <row r="20" spans="1:29" s="68" customFormat="1" ht="13.5" customHeight="1" x14ac:dyDescent="0.2">
      <c r="A20" s="82"/>
      <c r="B20" s="69" t="s">
        <v>12</v>
      </c>
      <c r="C20" s="67"/>
      <c r="D20" s="71">
        <v>157.5</v>
      </c>
      <c r="E20" s="267">
        <v>12</v>
      </c>
      <c r="F20" s="159">
        <f t="shared" si="2"/>
        <v>7.0796460176991154</v>
      </c>
      <c r="G20" s="60"/>
      <c r="H20" s="60"/>
      <c r="I20" s="60"/>
      <c r="J20" s="60"/>
      <c r="K20" s="60"/>
      <c r="L20" s="60"/>
      <c r="M20" s="60"/>
      <c r="N20" s="40"/>
      <c r="O20" s="60"/>
      <c r="P20" s="60"/>
      <c r="Q20" s="83"/>
      <c r="R20" s="94"/>
      <c r="S20" s="111"/>
      <c r="T20" s="61" t="str">
        <f t="shared" si="0"/>
        <v>Portsmouth</v>
      </c>
      <c r="U20" s="115" t="b">
        <f t="shared" si="1"/>
        <v>0</v>
      </c>
      <c r="W20" s="114"/>
      <c r="X20" s="114"/>
      <c r="Y20" s="114"/>
      <c r="Z20" s="114"/>
      <c r="AA20" s="114"/>
      <c r="AB20" s="114"/>
      <c r="AC20" s="114"/>
    </row>
    <row r="21" spans="1:29" s="68" customFormat="1" ht="13.5" customHeight="1" x14ac:dyDescent="0.2">
      <c r="A21" s="82"/>
      <c r="B21" s="69" t="s">
        <v>3</v>
      </c>
      <c r="C21" s="67"/>
      <c r="D21" s="71">
        <v>95.800000000000011</v>
      </c>
      <c r="E21" s="267">
        <v>87</v>
      </c>
      <c r="F21" s="159">
        <f t="shared" si="2"/>
        <v>47.59299781181619</v>
      </c>
      <c r="G21" s="60"/>
      <c r="H21" s="60"/>
      <c r="I21" s="60"/>
      <c r="J21" s="60"/>
      <c r="K21" s="60"/>
      <c r="L21" s="60"/>
      <c r="M21" s="60"/>
      <c r="N21" s="40"/>
      <c r="O21" s="60"/>
      <c r="P21" s="60"/>
      <c r="Q21" s="83"/>
      <c r="R21" s="94"/>
      <c r="S21" s="111"/>
      <c r="T21" s="61" t="str">
        <f t="shared" si="0"/>
        <v>Reading</v>
      </c>
      <c r="U21" s="115" t="b">
        <f t="shared" si="1"/>
        <v>0</v>
      </c>
      <c r="W21" s="114"/>
      <c r="X21" s="114"/>
      <c r="Y21" s="114"/>
      <c r="Z21" s="114"/>
      <c r="AA21" s="114"/>
      <c r="AB21" s="114"/>
      <c r="AC21" s="114"/>
    </row>
    <row r="22" spans="1:29" s="68" customFormat="1" ht="13.5" customHeight="1" x14ac:dyDescent="0.2">
      <c r="A22" s="82"/>
      <c r="B22" s="69" t="s">
        <v>13</v>
      </c>
      <c r="C22" s="67"/>
      <c r="D22" s="71">
        <v>83.300000000000011</v>
      </c>
      <c r="E22" s="267">
        <v>35</v>
      </c>
      <c r="F22" s="159">
        <f t="shared" si="2"/>
        <v>29.585798816568044</v>
      </c>
      <c r="G22" s="60"/>
      <c r="H22" s="60"/>
      <c r="I22" s="60"/>
      <c r="J22" s="60"/>
      <c r="K22" s="60"/>
      <c r="L22" s="60"/>
      <c r="M22" s="60"/>
      <c r="N22" s="40"/>
      <c r="O22" s="60"/>
      <c r="P22" s="60"/>
      <c r="Q22" s="83"/>
      <c r="R22" s="94"/>
      <c r="S22" s="111"/>
      <c r="T22" s="61" t="str">
        <f t="shared" si="0"/>
        <v>Slough</v>
      </c>
      <c r="U22" s="115" t="b">
        <f t="shared" si="1"/>
        <v>0</v>
      </c>
      <c r="W22" s="114"/>
      <c r="X22" s="114"/>
      <c r="Y22" s="114"/>
      <c r="Z22" s="114"/>
      <c r="AA22" s="114"/>
      <c r="AB22" s="114"/>
      <c r="AC22" s="114"/>
    </row>
    <row r="23" spans="1:29" s="68" customFormat="1" ht="13.5" customHeight="1" x14ac:dyDescent="0.2">
      <c r="A23" s="82"/>
      <c r="B23" s="69" t="s">
        <v>28</v>
      </c>
      <c r="C23" s="67"/>
      <c r="D23" s="71">
        <v>252.5</v>
      </c>
      <c r="E23" s="267">
        <v>68.100000000000009</v>
      </c>
      <c r="F23" s="159">
        <f t="shared" si="2"/>
        <v>21.241422333125389</v>
      </c>
      <c r="G23" s="60"/>
      <c r="H23" s="60"/>
      <c r="I23" s="60"/>
      <c r="J23" s="60"/>
      <c r="K23" s="60"/>
      <c r="L23" s="60"/>
      <c r="M23" s="60"/>
      <c r="N23" s="40"/>
      <c r="O23" s="60"/>
      <c r="P23" s="60"/>
      <c r="Q23" s="83"/>
      <c r="R23" s="94"/>
      <c r="S23" s="111"/>
      <c r="T23" s="61" t="str">
        <f t="shared" si="0"/>
        <v>Somerset</v>
      </c>
      <c r="U23" s="115" t="b">
        <f t="shared" si="1"/>
        <v>0</v>
      </c>
      <c r="W23" s="114"/>
      <c r="X23" s="114"/>
      <c r="Y23" s="114"/>
      <c r="Z23" s="114"/>
      <c r="AA23" s="114"/>
      <c r="AB23" s="114"/>
      <c r="AC23" s="114"/>
    </row>
    <row r="24" spans="1:29" s="68" customFormat="1" ht="13.5" customHeight="1" x14ac:dyDescent="0.2">
      <c r="A24" s="82"/>
      <c r="B24" s="69" t="s">
        <v>14</v>
      </c>
      <c r="C24" s="67"/>
      <c r="D24" s="71">
        <v>118.2</v>
      </c>
      <c r="E24" s="267">
        <v>28</v>
      </c>
      <c r="F24" s="159">
        <f t="shared" si="2"/>
        <v>19.151846785225722</v>
      </c>
      <c r="G24" s="60"/>
      <c r="H24" s="60"/>
      <c r="I24" s="60"/>
      <c r="J24" s="60"/>
      <c r="K24" s="60"/>
      <c r="L24" s="60"/>
      <c r="M24" s="60"/>
      <c r="N24" s="40"/>
      <c r="O24" s="60"/>
      <c r="P24" s="60"/>
      <c r="Q24" s="83"/>
      <c r="R24" s="94"/>
      <c r="S24" s="111"/>
      <c r="T24" s="61" t="str">
        <f t="shared" si="0"/>
        <v>Southampton</v>
      </c>
      <c r="U24" s="115" t="b">
        <f t="shared" si="1"/>
        <v>0</v>
      </c>
      <c r="W24" s="114"/>
      <c r="X24" s="114"/>
      <c r="Y24" s="114"/>
      <c r="Z24" s="114"/>
      <c r="AA24" s="114"/>
      <c r="AB24" s="114"/>
      <c r="AC24" s="114"/>
    </row>
    <row r="25" spans="1:29" s="68" customFormat="1" ht="13.5" customHeight="1" x14ac:dyDescent="0.2">
      <c r="A25" s="82"/>
      <c r="B25" s="69" t="s">
        <v>7</v>
      </c>
      <c r="C25" s="67"/>
      <c r="D25" s="71">
        <v>507.70000000000005</v>
      </c>
      <c r="E25" s="267">
        <v>70.8</v>
      </c>
      <c r="F25" s="159">
        <f t="shared" si="2"/>
        <v>12.238547968885047</v>
      </c>
      <c r="G25" s="60"/>
      <c r="H25" s="60"/>
      <c r="I25" s="60"/>
      <c r="J25" s="60"/>
      <c r="K25" s="60"/>
      <c r="L25" s="60"/>
      <c r="M25" s="60"/>
      <c r="N25" s="40"/>
      <c r="O25" s="60"/>
      <c r="P25" s="60"/>
      <c r="Q25" s="83"/>
      <c r="R25" s="94"/>
      <c r="S25" s="111"/>
      <c r="T25" s="61" t="str">
        <f t="shared" si="0"/>
        <v>Surrey</v>
      </c>
      <c r="U25" s="115" t="b">
        <f t="shared" si="1"/>
        <v>0</v>
      </c>
      <c r="W25" s="114"/>
      <c r="X25" s="114"/>
      <c r="Y25" s="114"/>
      <c r="Z25" s="114"/>
      <c r="AA25" s="114"/>
      <c r="AB25" s="114"/>
      <c r="AC25" s="114"/>
    </row>
    <row r="26" spans="1:29" s="68" customFormat="1" ht="13.5" customHeight="1" x14ac:dyDescent="0.2">
      <c r="A26" s="174"/>
      <c r="B26" s="69" t="s">
        <v>44</v>
      </c>
      <c r="C26" s="67"/>
      <c r="D26" s="71">
        <v>107.4</v>
      </c>
      <c r="E26" s="267">
        <v>26</v>
      </c>
      <c r="F26" s="159">
        <f t="shared" si="2"/>
        <v>19.490254872563717</v>
      </c>
      <c r="G26" s="60"/>
      <c r="H26" s="60"/>
      <c r="I26" s="60"/>
      <c r="J26" s="60"/>
      <c r="K26" s="60"/>
      <c r="L26" s="60"/>
      <c r="M26" s="60"/>
      <c r="N26" s="40"/>
      <c r="O26" s="60"/>
      <c r="P26" s="60"/>
      <c r="Q26" s="83"/>
      <c r="R26" s="94"/>
      <c r="S26" s="111"/>
      <c r="T26" s="61" t="str">
        <f t="shared" si="0"/>
        <v>Swindon</v>
      </c>
      <c r="U26" s="115" t="b">
        <f t="shared" si="1"/>
        <v>0</v>
      </c>
      <c r="W26" s="114"/>
      <c r="X26" s="114"/>
      <c r="Y26" s="114"/>
      <c r="Z26" s="114"/>
      <c r="AA26" s="114"/>
      <c r="AB26" s="114"/>
      <c r="AC26" s="114"/>
    </row>
    <row r="27" spans="1:29" s="68" customFormat="1" ht="13.5" customHeight="1" x14ac:dyDescent="0.2">
      <c r="A27" s="174"/>
      <c r="B27" s="69" t="s">
        <v>82</v>
      </c>
      <c r="C27" s="67"/>
      <c r="D27" s="71">
        <v>80.400000000000006</v>
      </c>
      <c r="E27" s="267">
        <v>19</v>
      </c>
      <c r="F27" s="159">
        <f t="shared" si="2"/>
        <v>19.114688128772634</v>
      </c>
      <c r="G27" s="60"/>
      <c r="H27" s="60"/>
      <c r="I27" s="60"/>
      <c r="J27" s="60"/>
      <c r="K27" s="60"/>
      <c r="L27" s="60"/>
      <c r="M27" s="60"/>
      <c r="N27" s="40"/>
      <c r="O27" s="60"/>
      <c r="P27" s="60"/>
      <c r="Q27" s="83"/>
      <c r="R27" s="94"/>
      <c r="S27" s="111"/>
      <c r="T27" s="61" t="str">
        <f t="shared" si="0"/>
        <v>Torbay</v>
      </c>
      <c r="U27" s="115" t="b">
        <f t="shared" si="1"/>
        <v>0</v>
      </c>
      <c r="W27" s="114"/>
      <c r="X27" s="114"/>
      <c r="Y27" s="114"/>
      <c r="Z27" s="114"/>
      <c r="AA27" s="114"/>
      <c r="AB27" s="114"/>
      <c r="AC27" s="114"/>
    </row>
    <row r="28" spans="1:29" s="68" customFormat="1" ht="13.5" customHeight="1" x14ac:dyDescent="0.2">
      <c r="A28" s="82"/>
      <c r="B28" s="69" t="s">
        <v>15</v>
      </c>
      <c r="C28" s="67"/>
      <c r="D28" s="71">
        <v>85.100000000000009</v>
      </c>
      <c r="E28" s="268">
        <v>15.200000000000001</v>
      </c>
      <c r="F28" s="159">
        <f t="shared" si="2"/>
        <v>15.154536390827516</v>
      </c>
      <c r="G28" s="60"/>
      <c r="H28" s="60"/>
      <c r="I28" s="60"/>
      <c r="J28" s="60"/>
      <c r="K28" s="60"/>
      <c r="L28" s="60"/>
      <c r="M28" s="60"/>
      <c r="N28" s="40"/>
      <c r="O28" s="60"/>
      <c r="P28" s="60"/>
      <c r="Q28" s="83"/>
      <c r="R28" s="94"/>
      <c r="S28" s="111"/>
      <c r="T28" s="61" t="str">
        <f t="shared" si="0"/>
        <v>West Berkshire</v>
      </c>
      <c r="U28" s="115" t="b">
        <f t="shared" si="1"/>
        <v>0</v>
      </c>
      <c r="W28" s="114"/>
      <c r="X28" s="114"/>
      <c r="Y28" s="114"/>
      <c r="Z28" s="114"/>
      <c r="AA28" s="114"/>
      <c r="AB28" s="114"/>
      <c r="AC28" s="114"/>
    </row>
    <row r="29" spans="1:29" s="68" customFormat="1" ht="13.5" customHeight="1" x14ac:dyDescent="0.2">
      <c r="A29" s="82"/>
      <c r="B29" s="69" t="s">
        <v>5</v>
      </c>
      <c r="C29" s="67"/>
      <c r="D29" s="71">
        <v>403.40000000000003</v>
      </c>
      <c r="E29" s="268">
        <v>66.5</v>
      </c>
      <c r="F29" s="159">
        <f t="shared" si="2"/>
        <v>14.151947222813362</v>
      </c>
      <c r="G29" s="60"/>
      <c r="H29" s="60"/>
      <c r="I29" s="60"/>
      <c r="J29" s="60"/>
      <c r="K29" s="60"/>
      <c r="L29" s="60"/>
      <c r="M29" s="60"/>
      <c r="N29" s="40"/>
      <c r="O29" s="60"/>
      <c r="P29" s="60"/>
      <c r="Q29" s="83"/>
      <c r="R29" s="94"/>
      <c r="S29" s="111"/>
      <c r="T29" s="61" t="str">
        <f t="shared" si="0"/>
        <v>West Sussex</v>
      </c>
      <c r="U29" s="115" t="b">
        <f t="shared" si="1"/>
        <v>0</v>
      </c>
      <c r="W29" s="114"/>
      <c r="X29" s="114"/>
      <c r="Y29" s="114"/>
      <c r="Z29" s="114"/>
      <c r="AA29" s="114"/>
      <c r="AB29" s="114"/>
      <c r="AC29" s="114"/>
    </row>
    <row r="30" spans="1:29" s="68" customFormat="1" ht="13.5" customHeight="1" x14ac:dyDescent="0.2">
      <c r="A30" s="82"/>
      <c r="B30" s="69" t="s">
        <v>21</v>
      </c>
      <c r="C30" s="67"/>
      <c r="D30" s="149">
        <v>52</v>
      </c>
      <c r="E30" s="267">
        <v>24</v>
      </c>
      <c r="F30" s="159">
        <f t="shared" si="2"/>
        <v>31.578947368421051</v>
      </c>
      <c r="G30" s="60"/>
      <c r="H30" s="60"/>
      <c r="I30" s="60"/>
      <c r="J30" s="60"/>
      <c r="K30" s="60"/>
      <c r="L30" s="60"/>
      <c r="M30" s="60"/>
      <c r="N30" s="40"/>
      <c r="O30" s="60"/>
      <c r="P30" s="60"/>
      <c r="Q30" s="83"/>
      <c r="R30" s="94"/>
      <c r="S30" s="111"/>
      <c r="T30" s="61" t="str">
        <f t="shared" si="0"/>
        <v>Windsor &amp; Maidenhead</v>
      </c>
      <c r="U30" s="115" t="b">
        <f t="shared" si="1"/>
        <v>0</v>
      </c>
      <c r="W30" s="114"/>
      <c r="X30" s="114"/>
      <c r="Y30" s="114"/>
      <c r="Z30" s="114"/>
      <c r="AA30" s="114"/>
      <c r="AB30" s="114"/>
      <c r="AC30" s="114"/>
    </row>
    <row r="31" spans="1:29" s="68" customFormat="1" ht="13.5" customHeight="1" x14ac:dyDescent="0.2">
      <c r="A31" s="82"/>
      <c r="B31" s="69" t="s">
        <v>16</v>
      </c>
      <c r="C31" s="67"/>
      <c r="D31" s="149">
        <v>56.7</v>
      </c>
      <c r="E31" s="267">
        <v>14</v>
      </c>
      <c r="F31" s="159">
        <f t="shared" si="2"/>
        <v>19.801980198019802</v>
      </c>
      <c r="G31" s="60"/>
      <c r="H31" s="60"/>
      <c r="I31" s="60"/>
      <c r="J31" s="60"/>
      <c r="K31" s="60"/>
      <c r="L31" s="60"/>
      <c r="M31" s="60"/>
      <c r="N31" s="40"/>
      <c r="O31" s="60"/>
      <c r="P31" s="60"/>
      <c r="Q31" s="83"/>
      <c r="R31" s="94"/>
      <c r="S31" s="111"/>
      <c r="T31" s="61" t="str">
        <f t="shared" si="0"/>
        <v>Wokingham</v>
      </c>
      <c r="U31" s="115" t="b">
        <f t="shared" si="1"/>
        <v>0</v>
      </c>
      <c r="W31" s="114"/>
      <c r="X31" s="114"/>
      <c r="Y31" s="114"/>
      <c r="Z31" s="114"/>
      <c r="AA31" s="114"/>
      <c r="AB31" s="114"/>
      <c r="AC31" s="114"/>
    </row>
    <row r="32" spans="1:29" s="68" customFormat="1" ht="13.5" customHeight="1" x14ac:dyDescent="0.2">
      <c r="A32" s="82"/>
      <c r="B32" s="88" t="s">
        <v>23</v>
      </c>
      <c r="C32" s="67"/>
      <c r="D32" s="89">
        <v>4090</v>
      </c>
      <c r="E32" s="90">
        <v>730</v>
      </c>
      <c r="F32" s="192">
        <f t="shared" si="2"/>
        <v>15.145228215767634</v>
      </c>
      <c r="G32" s="60"/>
      <c r="H32" s="60"/>
      <c r="I32" s="60"/>
      <c r="J32" s="60"/>
      <c r="K32" s="60"/>
      <c r="L32" s="60"/>
      <c r="M32" s="60"/>
      <c r="N32" s="40"/>
      <c r="O32" s="60"/>
      <c r="P32" s="60"/>
      <c r="Q32" s="83"/>
      <c r="R32" s="94"/>
      <c r="S32" s="111"/>
      <c r="T32" s="61" t="str">
        <f t="shared" si="0"/>
        <v>South East</v>
      </c>
      <c r="U32" s="115" t="b">
        <f t="shared" si="1"/>
        <v>0</v>
      </c>
      <c r="W32" s="114"/>
      <c r="X32" s="114"/>
      <c r="Y32" s="114"/>
      <c r="Z32" s="114"/>
      <c r="AA32" s="114"/>
      <c r="AB32" s="114"/>
      <c r="AC32" s="114"/>
    </row>
    <row r="33" spans="1:29" s="68" customFormat="1" ht="13.5" customHeight="1" x14ac:dyDescent="0.2">
      <c r="A33" s="174"/>
      <c r="B33" s="185" t="s">
        <v>46</v>
      </c>
      <c r="C33" s="67"/>
      <c r="D33" s="187">
        <v>2560</v>
      </c>
      <c r="E33" s="190">
        <v>480</v>
      </c>
      <c r="F33" s="193">
        <f t="shared" si="2"/>
        <v>15.789473684210526</v>
      </c>
      <c r="G33" s="60"/>
      <c r="H33" s="60"/>
      <c r="I33" s="60"/>
      <c r="J33" s="60"/>
      <c r="K33" s="60"/>
      <c r="L33" s="60"/>
      <c r="M33" s="60"/>
      <c r="N33" s="40"/>
      <c r="O33" s="60"/>
      <c r="P33" s="60"/>
      <c r="Q33" s="83"/>
      <c r="R33" s="94"/>
      <c r="S33" s="111"/>
      <c r="T33" s="175" t="str">
        <f t="shared" si="0"/>
        <v>South West</v>
      </c>
      <c r="U33" s="176" t="b">
        <f t="shared" si="1"/>
        <v>0</v>
      </c>
      <c r="W33" s="114"/>
      <c r="X33" s="114"/>
      <c r="Y33" s="114"/>
      <c r="Z33" s="114"/>
      <c r="AA33" s="114"/>
      <c r="AB33" s="114"/>
      <c r="AC33" s="114"/>
    </row>
    <row r="34" spans="1:29" s="65" customFormat="1" ht="15" customHeight="1" x14ac:dyDescent="0.2">
      <c r="A34" s="79"/>
      <c r="B34" s="146" t="s">
        <v>40</v>
      </c>
      <c r="C34" s="58"/>
      <c r="D34" s="147">
        <v>28500</v>
      </c>
      <c r="E34" s="148">
        <v>5820</v>
      </c>
      <c r="F34" s="194">
        <f t="shared" si="2"/>
        <v>16.95804195804196</v>
      </c>
      <c r="G34" s="58"/>
      <c r="H34" s="58"/>
      <c r="I34" s="58"/>
      <c r="J34" s="58"/>
      <c r="K34" s="58"/>
      <c r="L34" s="58"/>
      <c r="M34" s="58"/>
      <c r="N34" s="40"/>
      <c r="O34" s="60"/>
      <c r="P34" s="60"/>
      <c r="Q34" s="78"/>
      <c r="R34" s="92"/>
      <c r="S34" s="105"/>
      <c r="W34" s="114"/>
      <c r="X34" s="114"/>
      <c r="Y34" s="114"/>
      <c r="Z34" s="114"/>
      <c r="AA34" s="114"/>
      <c r="AB34" s="114"/>
      <c r="AC34" s="114"/>
    </row>
    <row r="35" spans="1:29" s="65" customFormat="1" ht="20.25" customHeight="1" x14ac:dyDescent="0.2">
      <c r="A35" s="79"/>
      <c r="B35" s="144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78"/>
      <c r="R35" s="92"/>
      <c r="S35" s="105"/>
      <c r="W35" s="114"/>
      <c r="X35" s="114"/>
      <c r="Y35" s="114"/>
      <c r="Z35" s="114"/>
      <c r="AA35" s="114"/>
      <c r="AB35" s="114"/>
      <c r="AC35" s="114"/>
    </row>
    <row r="36" spans="1:29" s="65" customFormat="1" ht="7.5" customHeight="1" x14ac:dyDescent="0.2">
      <c r="A36" s="79"/>
      <c r="B36" s="44"/>
      <c r="C36" s="44"/>
      <c r="D36" s="43"/>
      <c r="E36" s="43"/>
      <c r="F36" s="43"/>
      <c r="G36" s="43"/>
      <c r="H36" s="45"/>
      <c r="I36" s="45"/>
      <c r="J36" s="45"/>
      <c r="K36" s="45"/>
      <c r="L36" s="45"/>
      <c r="M36" s="45"/>
      <c r="N36" s="45"/>
      <c r="O36" s="45"/>
      <c r="P36" s="46"/>
      <c r="Q36" s="78"/>
      <c r="R36" s="92"/>
      <c r="S36" s="105"/>
      <c r="W36" s="114"/>
      <c r="X36" s="114"/>
      <c r="Y36" s="114"/>
      <c r="Z36" s="114"/>
      <c r="AA36" s="114"/>
      <c r="AB36" s="114"/>
      <c r="AC36" s="114"/>
    </row>
    <row r="37" spans="1:29" s="65" customFormat="1" ht="15" customHeight="1" x14ac:dyDescent="0.2">
      <c r="A37" s="319"/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1"/>
      <c r="R37" s="92"/>
      <c r="S37" s="105"/>
      <c r="W37" s="114"/>
      <c r="X37" s="114"/>
      <c r="Y37" s="114"/>
      <c r="Z37" s="114"/>
      <c r="AA37" s="114"/>
      <c r="AB37" s="114"/>
      <c r="AC37" s="114"/>
    </row>
    <row r="38" spans="1:29" s="65" customFormat="1" ht="11.25" customHeight="1" x14ac:dyDescent="0.2">
      <c r="A38" s="322"/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4"/>
      <c r="R38" s="92"/>
      <c r="S38" s="105"/>
      <c r="U38" s="110"/>
      <c r="W38" s="114"/>
      <c r="X38" s="114"/>
      <c r="Y38" s="114"/>
      <c r="Z38" s="114"/>
      <c r="AA38" s="114"/>
      <c r="AB38" s="114"/>
      <c r="AC38" s="114"/>
    </row>
    <row r="39" spans="1:29" s="65" customFormat="1" ht="13.5" customHeight="1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6"/>
      <c r="R39" s="92"/>
      <c r="S39" s="157"/>
      <c r="T39" s="112"/>
      <c r="U39" s="112"/>
      <c r="V39" s="112"/>
      <c r="W39" s="114"/>
      <c r="X39" s="114"/>
      <c r="Y39" s="114"/>
      <c r="Z39" s="114"/>
      <c r="AA39" s="114"/>
      <c r="AB39" s="114"/>
      <c r="AC39" s="114"/>
    </row>
    <row r="40" spans="1:29" s="65" customFormat="1" ht="15" customHeight="1" x14ac:dyDescent="0.25">
      <c r="A40" s="77"/>
      <c r="B40" s="143" t="s">
        <v>102</v>
      </c>
      <c r="C40" s="60"/>
      <c r="D40" s="60"/>
      <c r="E40" s="60"/>
      <c r="F40" s="60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78"/>
      <c r="R40" s="92"/>
      <c r="S40" s="105"/>
      <c r="T40" s="112"/>
      <c r="U40" s="112"/>
      <c r="V40" s="112"/>
      <c r="W40" s="114"/>
      <c r="X40" s="114"/>
    </row>
    <row r="41" spans="1:29" s="65" customFormat="1" ht="18" customHeight="1" x14ac:dyDescent="0.2">
      <c r="A41" s="79"/>
      <c r="B41" s="138"/>
      <c r="C41" s="60"/>
      <c r="D41" s="60"/>
      <c r="E41" s="60"/>
      <c r="F41" s="60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78"/>
      <c r="R41" s="92"/>
      <c r="S41" s="105"/>
      <c r="T41" s="112"/>
      <c r="U41" s="112"/>
      <c r="V41" s="112"/>
      <c r="W41" s="114"/>
      <c r="X41" s="114"/>
    </row>
    <row r="42" spans="1:29" s="65" customFormat="1" ht="36" customHeight="1" x14ac:dyDescent="0.2">
      <c r="A42" s="79"/>
      <c r="B42" s="67"/>
      <c r="C42" s="67"/>
      <c r="D42" s="270" t="s">
        <v>43</v>
      </c>
      <c r="E42" s="168" t="s">
        <v>83</v>
      </c>
      <c r="F42" s="139" t="s">
        <v>108</v>
      </c>
      <c r="G42" s="169" t="s">
        <v>29</v>
      </c>
      <c r="H42" s="170" t="s">
        <v>109</v>
      </c>
      <c r="I42" s="38"/>
      <c r="J42" s="38"/>
      <c r="K42" s="38"/>
      <c r="L42" s="38"/>
      <c r="M42" s="38"/>
      <c r="N42" s="38"/>
      <c r="O42" s="38"/>
      <c r="P42" s="38"/>
      <c r="Q42" s="78"/>
      <c r="R42" s="92"/>
      <c r="S42" s="105"/>
      <c r="T42" s="112"/>
      <c r="U42" s="112"/>
      <c r="V42" s="112"/>
      <c r="W42" s="114"/>
      <c r="X42" s="114"/>
    </row>
    <row r="43" spans="1:29" s="63" customFormat="1" ht="13.5" customHeight="1" x14ac:dyDescent="0.2">
      <c r="A43" s="80"/>
      <c r="B43" s="69" t="s">
        <v>0</v>
      </c>
      <c r="C43" s="67"/>
      <c r="D43" s="121">
        <v>13.311148086522461</v>
      </c>
      <c r="E43" s="121">
        <v>4.4124135902338582</v>
      </c>
      <c r="F43" s="145">
        <v>6.9735006973500697</v>
      </c>
      <c r="G43" s="165"/>
      <c r="H43" s="161">
        <f>(F43-D43)/D43</f>
        <v>-0.47611576011157597</v>
      </c>
      <c r="I43" s="38"/>
      <c r="J43" s="38"/>
      <c r="K43" s="38"/>
      <c r="L43" s="38"/>
      <c r="M43" s="38"/>
      <c r="N43" s="38"/>
      <c r="O43" s="38"/>
      <c r="P43" s="38"/>
      <c r="Q43" s="81"/>
      <c r="R43" s="93"/>
      <c r="S43" s="108"/>
      <c r="T43" s="49" t="str">
        <f>B43</f>
        <v>Bracknell Forest</v>
      </c>
      <c r="U43" s="50" t="b">
        <f t="shared" ref="U43:U65" si="3">IF(T43=$U$2,H43)</f>
        <v>0</v>
      </c>
      <c r="V43" s="112"/>
      <c r="W43" s="114"/>
      <c r="X43" s="114"/>
      <c r="Y43" s="65"/>
      <c r="Z43" s="65"/>
      <c r="AA43" s="65"/>
      <c r="AB43" s="65"/>
      <c r="AC43" s="65"/>
    </row>
    <row r="44" spans="1:29" ht="13.5" customHeight="1" x14ac:dyDescent="0.2">
      <c r="A44" s="79"/>
      <c r="B44" s="69" t="s">
        <v>22</v>
      </c>
      <c r="C44" s="67"/>
      <c r="D44" s="121">
        <v>5.6127221702525727</v>
      </c>
      <c r="E44" s="121">
        <v>7.2176745004841116</v>
      </c>
      <c r="F44" s="159">
        <v>0.92635479388605835</v>
      </c>
      <c r="G44" s="166"/>
      <c r="H44" s="162">
        <f t="shared" ref="H44:H67" si="4">(F44-D44)/D44</f>
        <v>-0.83495445422263403</v>
      </c>
      <c r="I44" s="41"/>
      <c r="J44" s="41"/>
      <c r="K44" s="41"/>
      <c r="L44" s="38"/>
      <c r="M44" s="38"/>
      <c r="N44" s="38"/>
      <c r="O44" s="38"/>
      <c r="P44" s="38"/>
      <c r="Q44" s="78"/>
      <c r="R44" s="92"/>
      <c r="S44" s="105"/>
      <c r="T44" s="49" t="str">
        <f t="shared" ref="T44:T65" si="5">B44</f>
        <v>Brighton &amp; Hove</v>
      </c>
      <c r="U44" s="50" t="b">
        <f t="shared" si="3"/>
        <v>0</v>
      </c>
      <c r="V44" s="112"/>
      <c r="W44" s="114"/>
      <c r="X44" s="114"/>
    </row>
    <row r="45" spans="1:29" ht="13.5" customHeight="1" x14ac:dyDescent="0.2">
      <c r="A45" s="79"/>
      <c r="B45" s="69" t="s">
        <v>8</v>
      </c>
      <c r="C45" s="67"/>
      <c r="D45" s="121">
        <v>33.279897403013784</v>
      </c>
      <c r="E45" s="121">
        <v>28.64106146164378</v>
      </c>
      <c r="F45" s="159">
        <v>14.730447987851178</v>
      </c>
      <c r="G45" s="166"/>
      <c r="H45" s="162">
        <f t="shared" si="4"/>
        <v>-0.55737700121283407</v>
      </c>
      <c r="I45" s="41"/>
      <c r="J45" s="41"/>
      <c r="K45" s="41"/>
      <c r="L45" s="38"/>
      <c r="M45" s="38"/>
      <c r="N45" s="38"/>
      <c r="O45" s="38"/>
      <c r="P45" s="38"/>
      <c r="Q45" s="78"/>
      <c r="R45" s="92"/>
      <c r="S45" s="105"/>
      <c r="T45" s="49" t="str">
        <f t="shared" si="5"/>
        <v>Buckinghamshire</v>
      </c>
      <c r="U45" s="50" t="b">
        <f t="shared" si="3"/>
        <v>0</v>
      </c>
      <c r="V45" s="112"/>
      <c r="W45" s="114"/>
      <c r="X45" s="114"/>
      <c r="Y45" s="116"/>
    </row>
    <row r="46" spans="1:29" ht="13.5" customHeight="1" x14ac:dyDescent="0.2">
      <c r="A46" s="79"/>
      <c r="B46" s="69" t="s">
        <v>4</v>
      </c>
      <c r="C46" s="67"/>
      <c r="D46" s="121">
        <v>2.3969319271332696</v>
      </c>
      <c r="E46" s="160">
        <v>4.8332037719268595</v>
      </c>
      <c r="F46" s="159">
        <v>2.8357235984354632</v>
      </c>
      <c r="G46" s="166"/>
      <c r="H46" s="162">
        <f t="shared" si="4"/>
        <v>0.18306388526727513</v>
      </c>
      <c r="I46" s="41"/>
      <c r="J46" s="41"/>
      <c r="K46" s="41"/>
      <c r="L46" s="38"/>
      <c r="M46" s="38"/>
      <c r="N46" s="38"/>
      <c r="O46" s="38"/>
      <c r="P46" s="38"/>
      <c r="Q46" s="78"/>
      <c r="R46" s="92"/>
      <c r="S46" s="105"/>
      <c r="T46" s="49" t="str">
        <f t="shared" si="5"/>
        <v>East Sussex</v>
      </c>
      <c r="U46" s="50" t="b">
        <f t="shared" si="3"/>
        <v>0</v>
      </c>
      <c r="V46" s="112"/>
      <c r="W46" s="114"/>
      <c r="X46" s="114"/>
      <c r="Y46" s="106"/>
    </row>
    <row r="47" spans="1:29" ht="13.5" customHeight="1" x14ac:dyDescent="0.2">
      <c r="A47" s="79"/>
      <c r="B47" s="69" t="s">
        <v>6</v>
      </c>
      <c r="C47" s="67"/>
      <c r="D47" s="121">
        <v>13.366005791935844</v>
      </c>
      <c r="E47" s="121">
        <v>13.927330303715738</v>
      </c>
      <c r="F47" s="159">
        <v>15.421372719374457</v>
      </c>
      <c r="G47" s="166"/>
      <c r="H47" s="162">
        <f t="shared" si="4"/>
        <v>0.1537757022878655</v>
      </c>
      <c r="I47" s="41"/>
      <c r="J47" s="41"/>
      <c r="K47" s="41"/>
      <c r="L47" s="38"/>
      <c r="M47" s="38"/>
      <c r="N47" s="38"/>
      <c r="O47" s="38"/>
      <c r="P47" s="38"/>
      <c r="Q47" s="78"/>
      <c r="R47" s="92"/>
      <c r="S47" s="105"/>
      <c r="T47" s="49" t="str">
        <f t="shared" si="5"/>
        <v>Hampshire</v>
      </c>
      <c r="U47" s="50" t="b">
        <f t="shared" si="3"/>
        <v>0</v>
      </c>
      <c r="V47" s="112"/>
      <c r="W47" s="114"/>
      <c r="X47" s="114"/>
    </row>
    <row r="48" spans="1:29" ht="13.5" customHeight="1" x14ac:dyDescent="0.2">
      <c r="A48" s="79"/>
      <c r="B48" s="69" t="s">
        <v>1</v>
      </c>
      <c r="C48" s="67"/>
      <c r="D48" s="121">
        <v>9.7560975609756095</v>
      </c>
      <c r="E48" s="121">
        <v>6.2421972534332095</v>
      </c>
      <c r="F48" s="159">
        <v>7.6335877862595405</v>
      </c>
      <c r="G48" s="166"/>
      <c r="H48" s="162">
        <f t="shared" si="4"/>
        <v>-0.21755725190839709</v>
      </c>
      <c r="I48" s="41"/>
      <c r="J48" s="41"/>
      <c r="K48" s="41"/>
      <c r="L48" s="38"/>
      <c r="M48" s="38"/>
      <c r="N48" s="38"/>
      <c r="O48" s="38"/>
      <c r="P48" s="38"/>
      <c r="Q48" s="78"/>
      <c r="R48" s="92"/>
      <c r="S48" s="105"/>
      <c r="T48" s="49" t="str">
        <f t="shared" si="5"/>
        <v>Isle of Wight</v>
      </c>
      <c r="U48" s="50" t="b">
        <f t="shared" si="3"/>
        <v>0</v>
      </c>
      <c r="V48" s="112"/>
      <c r="W48" s="114"/>
      <c r="X48" s="114"/>
    </row>
    <row r="49" spans="1:24" ht="13.5" customHeight="1" x14ac:dyDescent="0.2">
      <c r="A49" s="79"/>
      <c r="B49" s="69" t="s">
        <v>9</v>
      </c>
      <c r="C49" s="67"/>
      <c r="D49" s="121">
        <v>19.840649898453368</v>
      </c>
      <c r="E49" s="121">
        <v>16.81733675829868</v>
      </c>
      <c r="F49" s="159">
        <v>14.082539682539682</v>
      </c>
      <c r="G49" s="166"/>
      <c r="H49" s="162">
        <f t="shared" si="4"/>
        <v>-0.29021782277215352</v>
      </c>
      <c r="I49" s="41"/>
      <c r="J49" s="41"/>
      <c r="K49" s="41"/>
      <c r="L49" s="38"/>
      <c r="M49" s="38"/>
      <c r="N49" s="38"/>
      <c r="O49" s="38"/>
      <c r="P49" s="38"/>
      <c r="Q49" s="78"/>
      <c r="R49" s="92"/>
      <c r="S49" s="105"/>
      <c r="T49" s="49" t="str">
        <f t="shared" si="5"/>
        <v>Kent</v>
      </c>
      <c r="U49" s="50" t="b">
        <f t="shared" si="3"/>
        <v>0</v>
      </c>
      <c r="V49" s="112"/>
      <c r="W49" s="114"/>
      <c r="X49" s="114"/>
    </row>
    <row r="50" spans="1:24" ht="13.5" customHeight="1" x14ac:dyDescent="0.2">
      <c r="A50" s="79"/>
      <c r="B50" s="69" t="s">
        <v>2</v>
      </c>
      <c r="C50" s="67"/>
      <c r="D50" s="121">
        <v>37.06293706293706</v>
      </c>
      <c r="E50" s="121">
        <v>30.616740088105743</v>
      </c>
      <c r="F50" s="159">
        <v>34.667333666833422</v>
      </c>
      <c r="G50" s="166"/>
      <c r="H50" s="162">
        <f t="shared" si="4"/>
        <v>-6.4636091630720816E-2</v>
      </c>
      <c r="I50" s="41"/>
      <c r="J50" s="41"/>
      <c r="K50" s="41"/>
      <c r="L50" s="38"/>
      <c r="M50" s="38"/>
      <c r="N50" s="38"/>
      <c r="O50" s="38"/>
      <c r="P50" s="38"/>
      <c r="Q50" s="78"/>
      <c r="R50" s="92"/>
      <c r="S50" s="105"/>
      <c r="T50" s="49" t="str">
        <f t="shared" si="5"/>
        <v>Medway</v>
      </c>
      <c r="U50" s="50" t="b">
        <f t="shared" si="3"/>
        <v>0</v>
      </c>
      <c r="V50" s="112"/>
      <c r="W50" s="114"/>
      <c r="X50" s="114"/>
    </row>
    <row r="51" spans="1:24" ht="13.5" customHeight="1" x14ac:dyDescent="0.2">
      <c r="A51" s="79"/>
      <c r="B51" s="69" t="s">
        <v>10</v>
      </c>
      <c r="C51" s="67"/>
      <c r="D51" s="121">
        <v>20.983606557377048</v>
      </c>
      <c r="E51" s="121">
        <v>10.932818429988682</v>
      </c>
      <c r="F51" s="159">
        <v>11.57830591102986</v>
      </c>
      <c r="G51" s="166"/>
      <c r="H51" s="162">
        <f t="shared" si="4"/>
        <v>-0.44822135892748322</v>
      </c>
      <c r="I51" s="41"/>
      <c r="J51" s="41"/>
      <c r="K51" s="41"/>
      <c r="L51" s="38"/>
      <c r="M51" s="38"/>
      <c r="N51" s="38"/>
      <c r="O51" s="38"/>
      <c r="P51" s="38"/>
      <c r="Q51" s="78"/>
      <c r="R51" s="92"/>
      <c r="S51" s="105"/>
      <c r="T51" s="49" t="str">
        <f t="shared" si="5"/>
        <v>Milton Keynes</v>
      </c>
      <c r="U51" s="50" t="b">
        <f t="shared" si="3"/>
        <v>0</v>
      </c>
      <c r="V51" s="112"/>
      <c r="W51" s="114"/>
      <c r="X51" s="114"/>
    </row>
    <row r="52" spans="1:24" ht="13.5" customHeight="1" x14ac:dyDescent="0.2">
      <c r="A52" s="79"/>
      <c r="B52" s="69" t="s">
        <v>11</v>
      </c>
      <c r="C52" s="67"/>
      <c r="D52" s="121">
        <v>13.431013431013431</v>
      </c>
      <c r="E52" s="121">
        <v>12.822155566556978</v>
      </c>
      <c r="F52" s="159">
        <v>13.197690404179266</v>
      </c>
      <c r="G52" s="166"/>
      <c r="H52" s="162">
        <f t="shared" si="4"/>
        <v>-1.7371959907016503E-2</v>
      </c>
      <c r="I52" s="41"/>
      <c r="J52" s="41"/>
      <c r="K52" s="41"/>
      <c r="L52" s="38"/>
      <c r="M52" s="38"/>
      <c r="N52" s="38"/>
      <c r="O52" s="38"/>
      <c r="P52" s="38"/>
      <c r="Q52" s="78"/>
      <c r="R52" s="92"/>
      <c r="S52" s="105"/>
      <c r="T52" s="49" t="str">
        <f t="shared" si="5"/>
        <v>Oxfordshire</v>
      </c>
      <c r="U52" s="50" t="b">
        <f t="shared" si="3"/>
        <v>0</v>
      </c>
      <c r="V52" s="112"/>
      <c r="W52" s="114"/>
      <c r="X52" s="114"/>
    </row>
    <row r="53" spans="1:24" ht="13.5" customHeight="1" x14ac:dyDescent="0.2">
      <c r="A53" s="79"/>
      <c r="B53" s="69" t="s">
        <v>12</v>
      </c>
      <c r="C53" s="67"/>
      <c r="D53" s="121">
        <v>2.8935185185185182</v>
      </c>
      <c r="E53" s="121">
        <v>8.4453296651325456</v>
      </c>
      <c r="F53" s="159">
        <v>7.0796460176991154</v>
      </c>
      <c r="G53" s="166"/>
      <c r="H53" s="162">
        <f t="shared" si="4"/>
        <v>1.4467256637168147</v>
      </c>
      <c r="I53" s="41"/>
      <c r="J53" s="41"/>
      <c r="K53" s="41"/>
      <c r="L53" s="38"/>
      <c r="M53" s="38"/>
      <c r="N53" s="38"/>
      <c r="O53" s="38"/>
      <c r="P53" s="38"/>
      <c r="Q53" s="78"/>
      <c r="R53" s="92"/>
      <c r="S53" s="105"/>
      <c r="T53" s="49" t="str">
        <f t="shared" si="5"/>
        <v>Portsmouth</v>
      </c>
      <c r="U53" s="50" t="b">
        <f t="shared" si="3"/>
        <v>0</v>
      </c>
      <c r="V53" s="112"/>
      <c r="W53" s="114"/>
      <c r="X53" s="114"/>
    </row>
    <row r="54" spans="1:24" ht="13.5" customHeight="1" x14ac:dyDescent="0.2">
      <c r="A54" s="79"/>
      <c r="B54" s="69" t="s">
        <v>3</v>
      </c>
      <c r="C54" s="67"/>
      <c r="D54" s="121">
        <v>18.819503849443969</v>
      </c>
      <c r="E54" s="121">
        <v>42.569413558675905</v>
      </c>
      <c r="F54" s="159">
        <v>47.59299781181619</v>
      </c>
      <c r="G54" s="166"/>
      <c r="H54" s="162">
        <f t="shared" si="4"/>
        <v>1.5289188382733241</v>
      </c>
      <c r="I54" s="41"/>
      <c r="J54" s="41"/>
      <c r="K54" s="41"/>
      <c r="L54" s="38"/>
      <c r="M54" s="38"/>
      <c r="N54" s="38"/>
      <c r="O54" s="38"/>
      <c r="P54" s="38"/>
      <c r="Q54" s="78"/>
      <c r="R54" s="92"/>
      <c r="S54" s="105"/>
      <c r="T54" s="49" t="str">
        <f t="shared" si="5"/>
        <v>Reading</v>
      </c>
      <c r="U54" s="50" t="b">
        <f t="shared" si="3"/>
        <v>0</v>
      </c>
      <c r="V54" s="112"/>
      <c r="W54" s="114"/>
      <c r="X54" s="114"/>
    </row>
    <row r="55" spans="1:24" ht="13.5" customHeight="1" x14ac:dyDescent="0.2">
      <c r="A55" s="79"/>
      <c r="B55" s="69" t="s">
        <v>13</v>
      </c>
      <c r="C55" s="67"/>
      <c r="D55" s="121">
        <v>35.205364626990779</v>
      </c>
      <c r="E55" s="121">
        <v>45.211363122598144</v>
      </c>
      <c r="F55" s="159">
        <v>29.585798816568044</v>
      </c>
      <c r="G55" s="166"/>
      <c r="H55" s="162">
        <f t="shared" si="4"/>
        <v>-0.15962242885319816</v>
      </c>
      <c r="I55" s="41"/>
      <c r="J55" s="41"/>
      <c r="K55" s="41"/>
      <c r="L55" s="38"/>
      <c r="M55" s="38"/>
      <c r="N55" s="38"/>
      <c r="O55" s="38"/>
      <c r="P55" s="38"/>
      <c r="Q55" s="78"/>
      <c r="R55" s="92"/>
      <c r="S55" s="105"/>
      <c r="T55" s="49" t="str">
        <f t="shared" si="5"/>
        <v>Slough</v>
      </c>
      <c r="U55" s="50" t="b">
        <f t="shared" si="3"/>
        <v>0</v>
      </c>
      <c r="V55" s="112"/>
      <c r="W55" s="114"/>
      <c r="X55" s="114"/>
    </row>
    <row r="56" spans="1:24" ht="13.5" customHeight="1" x14ac:dyDescent="0.2">
      <c r="A56" s="79"/>
      <c r="B56" s="69" t="s">
        <v>28</v>
      </c>
      <c r="C56" s="67"/>
      <c r="D56" s="121">
        <v>35.093473269924566</v>
      </c>
      <c r="E56" s="121">
        <v>26.808654496281271</v>
      </c>
      <c r="F56" s="159">
        <v>21.241422333125389</v>
      </c>
      <c r="G56" s="166"/>
      <c r="H56" s="162">
        <f t="shared" si="4"/>
        <v>-0.39471872248879147</v>
      </c>
      <c r="I56" s="41"/>
      <c r="J56" s="41"/>
      <c r="K56" s="41"/>
      <c r="L56" s="38"/>
      <c r="M56" s="38"/>
      <c r="N56" s="38"/>
      <c r="O56" s="38"/>
      <c r="P56" s="38"/>
      <c r="Q56" s="78"/>
      <c r="R56" s="92"/>
      <c r="S56" s="105"/>
      <c r="T56" s="49" t="str">
        <f t="shared" si="5"/>
        <v>Somerset</v>
      </c>
      <c r="U56" s="50" t="b">
        <f t="shared" si="3"/>
        <v>0</v>
      </c>
      <c r="V56" s="112"/>
      <c r="W56" s="114"/>
      <c r="X56" s="114"/>
    </row>
    <row r="57" spans="1:24" s="65" customFormat="1" ht="13.5" customHeight="1" x14ac:dyDescent="0.2">
      <c r="A57" s="79"/>
      <c r="B57" s="69" t="s">
        <v>14</v>
      </c>
      <c r="C57" s="67"/>
      <c r="D57" s="121">
        <v>20.329936923823386</v>
      </c>
      <c r="E57" s="121">
        <v>15.964568956638169</v>
      </c>
      <c r="F57" s="159">
        <v>19.151846785225722</v>
      </c>
      <c r="G57" s="167"/>
      <c r="H57" s="162">
        <f t="shared" si="4"/>
        <v>-5.7948538798324241E-2</v>
      </c>
      <c r="I57" s="41"/>
      <c r="J57" s="41"/>
      <c r="K57" s="41"/>
      <c r="L57" s="38"/>
      <c r="M57" s="38"/>
      <c r="N57" s="38"/>
      <c r="O57" s="38"/>
      <c r="P57" s="38"/>
      <c r="Q57" s="78"/>
      <c r="R57" s="92"/>
      <c r="S57" s="105"/>
      <c r="T57" s="49" t="str">
        <f t="shared" si="5"/>
        <v>Southampton</v>
      </c>
      <c r="U57" s="50" t="b">
        <f t="shared" si="3"/>
        <v>0</v>
      </c>
      <c r="V57" s="112"/>
      <c r="W57" s="114"/>
      <c r="X57" s="114"/>
    </row>
    <row r="58" spans="1:24" s="65" customFormat="1" ht="13.5" customHeight="1" x14ac:dyDescent="0.2">
      <c r="A58" s="79"/>
      <c r="B58" s="69" t="s">
        <v>7</v>
      </c>
      <c r="C58" s="67"/>
      <c r="D58" s="121">
        <v>24.360746371803735</v>
      </c>
      <c r="E58" s="121">
        <v>15.915650628221131</v>
      </c>
      <c r="F58" s="159">
        <v>12.238547968885047</v>
      </c>
      <c r="G58" s="167"/>
      <c r="H58" s="162">
        <f t="shared" si="4"/>
        <v>-0.49761194578789614</v>
      </c>
      <c r="I58" s="41"/>
      <c r="J58" s="41"/>
      <c r="K58" s="41"/>
      <c r="L58" s="38"/>
      <c r="M58" s="38"/>
      <c r="N58" s="38"/>
      <c r="O58" s="38"/>
      <c r="P58" s="38"/>
      <c r="Q58" s="78"/>
      <c r="R58" s="92"/>
      <c r="S58" s="105"/>
      <c r="T58" s="49" t="str">
        <f t="shared" si="5"/>
        <v>Surrey</v>
      </c>
      <c r="U58" s="50" t="b">
        <f t="shared" si="3"/>
        <v>0</v>
      </c>
      <c r="V58" s="112"/>
      <c r="W58" s="114"/>
      <c r="X58" s="114"/>
    </row>
    <row r="59" spans="1:24" s="65" customFormat="1" ht="13.5" customHeight="1" x14ac:dyDescent="0.2">
      <c r="A59" s="137"/>
      <c r="B59" s="69" t="s">
        <v>44</v>
      </c>
      <c r="C59" s="67"/>
      <c r="D59" s="121">
        <v>28.648648648648649</v>
      </c>
      <c r="E59" s="121">
        <v>9.8078197481776019</v>
      </c>
      <c r="F59" s="159">
        <v>19.490254872563717</v>
      </c>
      <c r="G59" s="167"/>
      <c r="H59" s="162">
        <f t="shared" si="4"/>
        <v>-0.31967978275013442</v>
      </c>
      <c r="I59" s="41"/>
      <c r="J59" s="41"/>
      <c r="K59" s="41"/>
      <c r="L59" s="38"/>
      <c r="M59" s="38"/>
      <c r="N59" s="38"/>
      <c r="O59" s="38"/>
      <c r="P59" s="38"/>
      <c r="Q59" s="78"/>
      <c r="R59" s="92"/>
      <c r="S59" s="105"/>
      <c r="T59" s="49" t="str">
        <f t="shared" si="5"/>
        <v>Swindon</v>
      </c>
      <c r="U59" s="50" t="b">
        <f t="shared" si="3"/>
        <v>0</v>
      </c>
      <c r="V59" s="112"/>
      <c r="W59" s="114"/>
      <c r="X59" s="114"/>
    </row>
    <row r="60" spans="1:24" s="65" customFormat="1" ht="13.5" customHeight="1" x14ac:dyDescent="0.2">
      <c r="A60" s="137"/>
      <c r="B60" s="69" t="s">
        <v>82</v>
      </c>
      <c r="C60" s="67"/>
      <c r="D60" s="121">
        <v>18.379281537176301</v>
      </c>
      <c r="E60" s="121">
        <v>21.59468438538206</v>
      </c>
      <c r="F60" s="159">
        <v>19.114688128772634</v>
      </c>
      <c r="G60" s="167"/>
      <c r="H60" s="162">
        <f t="shared" si="4"/>
        <v>4.0012804097309562E-2</v>
      </c>
      <c r="I60" s="41"/>
      <c r="J60" s="41"/>
      <c r="K60" s="41"/>
      <c r="L60" s="38"/>
      <c r="M60" s="38"/>
      <c r="N60" s="38"/>
      <c r="O60" s="38"/>
      <c r="P60" s="38"/>
      <c r="Q60" s="78"/>
      <c r="R60" s="92"/>
      <c r="S60" s="105"/>
      <c r="T60" s="49" t="str">
        <f t="shared" si="5"/>
        <v>Torbay</v>
      </c>
      <c r="U60" s="50" t="b">
        <f t="shared" si="3"/>
        <v>0</v>
      </c>
      <c r="V60" s="112"/>
      <c r="W60" s="114"/>
      <c r="X60" s="114"/>
    </row>
    <row r="61" spans="1:24" s="65" customFormat="1" ht="13.5" customHeight="1" x14ac:dyDescent="0.2">
      <c r="A61" s="79"/>
      <c r="B61" s="69" t="s">
        <v>15</v>
      </c>
      <c r="C61" s="67"/>
      <c r="D61" s="121">
        <v>19.106145251396651</v>
      </c>
      <c r="E61" s="160">
        <v>19.364252214695153</v>
      </c>
      <c r="F61" s="159">
        <v>15.154536390827516</v>
      </c>
      <c r="G61" s="167"/>
      <c r="H61" s="162">
        <f t="shared" si="4"/>
        <v>-0.20682397252686402</v>
      </c>
      <c r="I61" s="41"/>
      <c r="J61" s="41"/>
      <c r="K61" s="41"/>
      <c r="L61" s="38"/>
      <c r="M61" s="38"/>
      <c r="N61" s="38"/>
      <c r="O61" s="38"/>
      <c r="P61" s="38"/>
      <c r="Q61" s="78"/>
      <c r="R61" s="92"/>
      <c r="S61" s="105"/>
      <c r="T61" s="49" t="str">
        <f t="shared" si="5"/>
        <v>West Berkshire</v>
      </c>
      <c r="U61" s="50" t="b">
        <f t="shared" si="3"/>
        <v>0</v>
      </c>
      <c r="V61" s="112"/>
      <c r="W61" s="114"/>
      <c r="X61" s="114"/>
    </row>
    <row r="62" spans="1:24" s="65" customFormat="1" ht="13.5" customHeight="1" x14ac:dyDescent="0.2">
      <c r="A62" s="79"/>
      <c r="B62" s="69" t="s">
        <v>5</v>
      </c>
      <c r="C62" s="67"/>
      <c r="D62" s="121">
        <v>21.415114088339962</v>
      </c>
      <c r="E62" s="160">
        <v>12.735413680014137</v>
      </c>
      <c r="F62" s="159">
        <v>14.151947222813362</v>
      </c>
      <c r="G62" s="167"/>
      <c r="H62" s="162">
        <f t="shared" si="4"/>
        <v>-0.33916078315367126</v>
      </c>
      <c r="I62" s="41"/>
      <c r="J62" s="41"/>
      <c r="K62" s="41"/>
      <c r="L62" s="38"/>
      <c r="M62" s="38"/>
      <c r="N62" s="38"/>
      <c r="O62" s="38"/>
      <c r="P62" s="38"/>
      <c r="Q62" s="78"/>
      <c r="R62" s="92"/>
      <c r="S62" s="105"/>
      <c r="T62" s="49" t="str">
        <f t="shared" si="5"/>
        <v>West Sussex</v>
      </c>
      <c r="U62" s="50" t="b">
        <f t="shared" si="3"/>
        <v>0</v>
      </c>
      <c r="V62" s="112"/>
      <c r="W62" s="114"/>
      <c r="X62" s="114"/>
    </row>
    <row r="63" spans="1:24" s="65" customFormat="1" ht="13.5" customHeight="1" x14ac:dyDescent="0.2">
      <c r="A63" s="79"/>
      <c r="B63" s="69" t="s">
        <v>21</v>
      </c>
      <c r="C63" s="67"/>
      <c r="D63" s="160">
        <v>31.525851197982348</v>
      </c>
      <c r="E63" s="121">
        <v>26.135249918327347</v>
      </c>
      <c r="F63" s="159">
        <v>31.578947368421051</v>
      </c>
      <c r="G63" s="167"/>
      <c r="H63" s="162">
        <f t="shared" si="4"/>
        <v>1.6842105263156649E-3</v>
      </c>
      <c r="I63" s="41"/>
      <c r="J63" s="41"/>
      <c r="K63" s="41"/>
      <c r="L63" s="38"/>
      <c r="M63" s="38"/>
      <c r="N63" s="38"/>
      <c r="O63" s="38"/>
      <c r="P63" s="38"/>
      <c r="Q63" s="78"/>
      <c r="R63" s="92"/>
      <c r="S63" s="105"/>
      <c r="T63" s="49" t="str">
        <f t="shared" si="5"/>
        <v>Windsor &amp; Maidenhead</v>
      </c>
      <c r="U63" s="50" t="b">
        <f t="shared" si="3"/>
        <v>0</v>
      </c>
      <c r="V63" s="112"/>
      <c r="W63" s="114"/>
      <c r="X63" s="114"/>
    </row>
    <row r="64" spans="1:24" s="65" customFormat="1" ht="13.5" customHeight="1" x14ac:dyDescent="0.2">
      <c r="A64" s="79"/>
      <c r="B64" s="69" t="s">
        <v>16</v>
      </c>
      <c r="C64" s="67"/>
      <c r="D64" s="160">
        <v>25.291828793774325</v>
      </c>
      <c r="E64" s="121">
        <v>25.973690998194481</v>
      </c>
      <c r="F64" s="159">
        <v>19.801980198019802</v>
      </c>
      <c r="G64" s="167"/>
      <c r="H64" s="162">
        <f t="shared" si="4"/>
        <v>-0.21706016755521726</v>
      </c>
      <c r="I64" s="41"/>
      <c r="J64" s="41"/>
      <c r="K64" s="41"/>
      <c r="L64" s="38"/>
      <c r="M64" s="38"/>
      <c r="N64" s="38"/>
      <c r="O64" s="38"/>
      <c r="P64" s="38"/>
      <c r="Q64" s="78"/>
      <c r="R64" s="92"/>
      <c r="S64" s="105"/>
      <c r="T64" s="49" t="str">
        <f t="shared" si="5"/>
        <v>Wokingham</v>
      </c>
      <c r="U64" s="50" t="b">
        <f t="shared" si="3"/>
        <v>0</v>
      </c>
    </row>
    <row r="65" spans="1:27" s="65" customFormat="1" ht="13.5" customHeight="1" x14ac:dyDescent="0.2">
      <c r="A65" s="79"/>
      <c r="B65" s="88" t="s">
        <v>23</v>
      </c>
      <c r="C65" s="67"/>
      <c r="D65" s="89">
        <v>19.189765458422176</v>
      </c>
      <c r="E65" s="182">
        <v>16.875</v>
      </c>
      <c r="F65" s="151">
        <v>15.145228215767634</v>
      </c>
      <c r="G65" s="167"/>
      <c r="H65" s="163">
        <f t="shared" si="4"/>
        <v>-0.21076532964499778</v>
      </c>
      <c r="I65" s="41"/>
      <c r="J65" s="41"/>
      <c r="K65" s="41"/>
      <c r="L65" s="38"/>
      <c r="M65" s="38"/>
      <c r="N65" s="38"/>
      <c r="O65" s="38"/>
      <c r="P65" s="38"/>
      <c r="Q65" s="78"/>
      <c r="R65" s="92"/>
      <c r="S65" s="105"/>
      <c r="T65" s="49" t="str">
        <f t="shared" si="5"/>
        <v>South East</v>
      </c>
      <c r="U65" s="50" t="b">
        <f t="shared" si="3"/>
        <v>0</v>
      </c>
    </row>
    <row r="66" spans="1:27" s="65" customFormat="1" ht="13.5" customHeight="1" x14ac:dyDescent="0.2">
      <c r="A66" s="137"/>
      <c r="B66" s="185" t="s">
        <v>46</v>
      </c>
      <c r="C66" s="67"/>
      <c r="D66" s="187">
        <v>17.905405405405407</v>
      </c>
      <c r="E66" s="186">
        <v>14.625850340136054</v>
      </c>
      <c r="F66" s="188">
        <v>15.789473684210526</v>
      </c>
      <c r="G66" s="167"/>
      <c r="H66" s="189">
        <f t="shared" si="4"/>
        <v>-0.11817279046673299</v>
      </c>
      <c r="I66" s="41"/>
      <c r="J66" s="41"/>
      <c r="K66" s="41"/>
      <c r="L66" s="38"/>
      <c r="M66" s="38"/>
      <c r="N66" s="38"/>
      <c r="O66" s="38"/>
      <c r="P66" s="38"/>
      <c r="Q66" s="78"/>
      <c r="R66" s="92"/>
      <c r="S66" s="105"/>
      <c r="T66" s="117"/>
      <c r="U66" s="179"/>
    </row>
    <row r="67" spans="1:27" s="65" customFormat="1" ht="13.5" customHeight="1" x14ac:dyDescent="0.2">
      <c r="A67" s="79"/>
      <c r="B67" s="146" t="s">
        <v>40</v>
      </c>
      <c r="C67" s="58"/>
      <c r="D67" s="147">
        <v>17.109790428526743</v>
      </c>
      <c r="E67" s="183">
        <v>16.666666666666664</v>
      </c>
      <c r="F67" s="152">
        <v>16.95804195804196</v>
      </c>
      <c r="G67" s="167"/>
      <c r="H67" s="164">
        <f t="shared" si="4"/>
        <v>-8.8691016478949121E-3</v>
      </c>
      <c r="I67" s="38"/>
      <c r="J67" s="38"/>
      <c r="K67" s="38"/>
      <c r="L67" s="38"/>
      <c r="M67" s="38"/>
      <c r="N67" s="38"/>
      <c r="O67" s="38"/>
      <c r="P67" s="38"/>
      <c r="Q67" s="78"/>
      <c r="R67" s="92"/>
      <c r="S67" s="105"/>
    </row>
    <row r="68" spans="1:27" s="65" customFormat="1" ht="6" customHeight="1" x14ac:dyDescent="0.2">
      <c r="A68" s="137"/>
      <c r="B68" s="59"/>
      <c r="C68" s="59"/>
      <c r="D68" s="55"/>
      <c r="E68" s="55"/>
      <c r="F68" s="55"/>
      <c r="G68" s="55"/>
      <c r="H68" s="38"/>
      <c r="I68" s="38"/>
      <c r="J68" s="38"/>
      <c r="K68" s="38"/>
      <c r="L68" s="38"/>
      <c r="M68" s="38"/>
      <c r="N68" s="38"/>
      <c r="O68" s="38"/>
      <c r="P68" s="38"/>
      <c r="Q68" s="78"/>
      <c r="R68" s="92"/>
      <c r="S68" s="105"/>
      <c r="Z68" s="117"/>
    </row>
    <row r="69" spans="1:27" s="65" customFormat="1" ht="19.5" customHeight="1" x14ac:dyDescent="0.2">
      <c r="A69" s="137"/>
      <c r="B69" s="59"/>
      <c r="C69" s="59"/>
      <c r="D69" s="55"/>
      <c r="E69" s="55"/>
      <c r="F69" s="55"/>
      <c r="G69" s="55"/>
      <c r="H69" s="38"/>
      <c r="I69" s="38"/>
      <c r="J69" s="38"/>
      <c r="K69" s="38"/>
      <c r="L69" s="38"/>
      <c r="M69" s="38"/>
      <c r="N69" s="38"/>
      <c r="O69" s="38"/>
      <c r="P69" s="38"/>
      <c r="Q69" s="78"/>
      <c r="R69" s="92"/>
      <c r="S69" s="105"/>
      <c r="Z69" s="117"/>
    </row>
    <row r="70" spans="1:27" s="65" customFormat="1" ht="19.5" customHeight="1" x14ac:dyDescent="0.2">
      <c r="A70" s="137"/>
      <c r="B70" s="59"/>
      <c r="C70" s="59"/>
      <c r="D70" s="55"/>
      <c r="E70" s="55"/>
      <c r="F70" s="55"/>
      <c r="G70" s="55"/>
      <c r="H70" s="38"/>
      <c r="I70" s="38"/>
      <c r="J70" s="38"/>
      <c r="K70" s="38"/>
      <c r="L70" s="38"/>
      <c r="M70" s="38"/>
      <c r="N70" s="38"/>
      <c r="O70" s="38"/>
      <c r="P70" s="38"/>
      <c r="Q70" s="78"/>
      <c r="R70" s="92"/>
      <c r="S70" s="105"/>
      <c r="Z70" s="117"/>
    </row>
    <row r="71" spans="1:27" s="65" customFormat="1" ht="9.75" customHeight="1" x14ac:dyDescent="0.2">
      <c r="A71" s="137"/>
      <c r="B71" s="59"/>
      <c r="C71" s="59"/>
      <c r="D71" s="55"/>
      <c r="E71" s="55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78"/>
      <c r="R71" s="92"/>
      <c r="S71" s="105"/>
      <c r="Z71" s="117"/>
    </row>
    <row r="72" spans="1:27" s="65" customFormat="1" ht="12" customHeight="1" x14ac:dyDescent="0.2">
      <c r="A72" s="79"/>
      <c r="B72" s="59"/>
      <c r="C72" s="59"/>
      <c r="D72" s="55"/>
      <c r="E72" s="55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78"/>
      <c r="R72" s="92"/>
      <c r="S72" s="105"/>
      <c r="Z72" s="117"/>
    </row>
    <row r="73" spans="1:27" s="65" customFormat="1" ht="11.25" customHeight="1" x14ac:dyDescent="0.2">
      <c r="A73" s="137"/>
      <c r="B73" s="59"/>
      <c r="C73" s="59"/>
      <c r="D73" s="55"/>
      <c r="E73" s="55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78"/>
      <c r="R73" s="92"/>
      <c r="S73" s="105"/>
      <c r="Z73" s="117"/>
    </row>
    <row r="74" spans="1:27" ht="7.5" customHeight="1" x14ac:dyDescent="0.2">
      <c r="A74" s="79"/>
      <c r="B74" s="44"/>
      <c r="C74" s="44"/>
      <c r="D74" s="43"/>
      <c r="E74" s="43"/>
      <c r="F74" s="43"/>
      <c r="G74" s="43"/>
      <c r="H74" s="45"/>
      <c r="I74" s="45"/>
      <c r="J74" s="45"/>
      <c r="K74" s="45"/>
      <c r="L74" s="45"/>
      <c r="M74" s="45"/>
      <c r="N74" s="45"/>
      <c r="O74" s="45"/>
      <c r="P74" s="46"/>
      <c r="Q74" s="78"/>
      <c r="R74" s="92"/>
      <c r="S74" s="105"/>
    </row>
    <row r="75" spans="1:27" ht="15" customHeight="1" x14ac:dyDescent="0.2">
      <c r="A75" s="319"/>
      <c r="B75" s="320"/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1"/>
      <c r="R75" s="92"/>
      <c r="S75" s="105"/>
    </row>
    <row r="76" spans="1:27" ht="11.25" customHeight="1" x14ac:dyDescent="0.2">
      <c r="A76" s="322"/>
      <c r="B76" s="323"/>
      <c r="C76" s="323"/>
      <c r="D76" s="323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4"/>
      <c r="R76" s="92"/>
      <c r="S76" s="105"/>
    </row>
    <row r="77" spans="1:27" ht="11.25" customHeight="1" x14ac:dyDescent="0.2">
      <c r="A77" s="97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92"/>
      <c r="S77" s="105"/>
      <c r="AA77" s="66"/>
    </row>
    <row r="78" spans="1:27" ht="11.25" customHeight="1" x14ac:dyDescent="0.2">
      <c r="A78" s="9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92"/>
      <c r="S78" s="105"/>
      <c r="AA78" s="66"/>
    </row>
    <row r="79" spans="1:27" ht="11.25" customHeight="1" x14ac:dyDescent="0.2">
      <c r="A79" s="98"/>
      <c r="B79" s="317" t="s">
        <v>25</v>
      </c>
      <c r="C79" s="72"/>
      <c r="D79" s="41"/>
      <c r="E79" s="41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92"/>
      <c r="S79" s="105"/>
      <c r="AA79" s="66"/>
    </row>
    <row r="80" spans="1:27" ht="11.25" customHeight="1" x14ac:dyDescent="0.2">
      <c r="A80" s="98"/>
      <c r="B80" s="318"/>
      <c r="C80" s="73"/>
      <c r="D80" s="38"/>
      <c r="E80" s="38"/>
      <c r="F80" s="55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92"/>
      <c r="S80" s="105"/>
      <c r="AA80" s="66"/>
    </row>
    <row r="81" spans="1:29" ht="11.25" customHeight="1" x14ac:dyDescent="0.2">
      <c r="A81" s="98"/>
      <c r="B81" s="312" t="s">
        <v>35</v>
      </c>
      <c r="C81" s="312"/>
      <c r="D81" s="312"/>
      <c r="E81" s="312"/>
      <c r="F81" s="262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92"/>
      <c r="S81" s="105"/>
      <c r="AA81" s="66"/>
    </row>
    <row r="82" spans="1:29" ht="11.25" customHeight="1" x14ac:dyDescent="0.2">
      <c r="A82" s="98"/>
      <c r="B82" s="312"/>
      <c r="C82" s="312"/>
      <c r="D82" s="312"/>
      <c r="E82" s="312"/>
      <c r="F82" s="262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92"/>
      <c r="S82" s="105"/>
      <c r="AA82" s="66"/>
    </row>
    <row r="83" spans="1:29" ht="11.25" customHeight="1" x14ac:dyDescent="0.2">
      <c r="A83" s="98"/>
      <c r="B83" s="312" t="s">
        <v>36</v>
      </c>
      <c r="C83" s="312"/>
      <c r="D83" s="312"/>
      <c r="E83" s="312"/>
      <c r="F83" s="262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92"/>
      <c r="S83" s="105"/>
      <c r="AA83" s="66"/>
    </row>
    <row r="84" spans="1:29" ht="11.25" customHeight="1" x14ac:dyDescent="0.2">
      <c r="A84" s="98"/>
      <c r="B84" s="312"/>
      <c r="C84" s="312"/>
      <c r="D84" s="312"/>
      <c r="E84" s="312"/>
      <c r="F84" s="262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92"/>
      <c r="S84" s="105"/>
      <c r="AA84" s="66"/>
    </row>
    <row r="85" spans="1:29" ht="11.25" customHeight="1" x14ac:dyDescent="0.2">
      <c r="A85" s="98"/>
      <c r="B85" s="312" t="s">
        <v>37</v>
      </c>
      <c r="C85" s="312"/>
      <c r="D85" s="312"/>
      <c r="E85" s="312"/>
      <c r="F85" s="262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92"/>
      <c r="S85" s="105"/>
      <c r="AA85" s="66"/>
    </row>
    <row r="86" spans="1:29" ht="11.25" customHeight="1" x14ac:dyDescent="0.2">
      <c r="A86" s="98"/>
      <c r="B86" s="312"/>
      <c r="C86" s="312"/>
      <c r="D86" s="312"/>
      <c r="E86" s="312"/>
      <c r="F86" s="262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92"/>
      <c r="S86" s="105"/>
      <c r="AA86" s="66"/>
    </row>
    <row r="87" spans="1:29" ht="11.25" customHeight="1" x14ac:dyDescent="0.2">
      <c r="A87" s="98"/>
      <c r="B87" s="312" t="s">
        <v>78</v>
      </c>
      <c r="C87" s="312"/>
      <c r="D87" s="312"/>
      <c r="E87" s="312"/>
      <c r="F87" s="262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92"/>
      <c r="S87" s="105"/>
      <c r="AA87" s="66"/>
    </row>
    <row r="88" spans="1:29" ht="11.25" customHeight="1" x14ac:dyDescent="0.2">
      <c r="A88" s="98"/>
      <c r="B88" s="312"/>
      <c r="C88" s="312"/>
      <c r="D88" s="312"/>
      <c r="E88" s="312"/>
      <c r="F88" s="262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92"/>
      <c r="S88" s="105"/>
      <c r="AA88" s="66"/>
    </row>
    <row r="89" spans="1:29" ht="11.25" customHeight="1" x14ac:dyDescent="0.2">
      <c r="A89" s="98"/>
      <c r="B89" s="312" t="s">
        <v>79</v>
      </c>
      <c r="C89" s="312"/>
      <c r="D89" s="312"/>
      <c r="E89" s="312"/>
      <c r="F89" s="262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92"/>
      <c r="S89" s="105"/>
      <c r="AA89" s="66"/>
    </row>
    <row r="90" spans="1:29" ht="11.25" customHeight="1" x14ac:dyDescent="0.2">
      <c r="A90" s="98"/>
      <c r="B90" s="312"/>
      <c r="C90" s="312"/>
      <c r="D90" s="312"/>
      <c r="E90" s="312"/>
      <c r="F90" s="262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92"/>
      <c r="S90" s="105"/>
      <c r="AA90" s="66"/>
    </row>
    <row r="91" spans="1:29" ht="11.25" customHeight="1" x14ac:dyDescent="0.2">
      <c r="A91" s="98"/>
      <c r="B91" s="312" t="s">
        <v>81</v>
      </c>
      <c r="C91" s="312"/>
      <c r="D91" s="312"/>
      <c r="E91" s="312"/>
      <c r="F91" s="262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92"/>
      <c r="S91" s="105"/>
      <c r="AA91" s="66"/>
    </row>
    <row r="92" spans="1:29" ht="11.25" customHeight="1" x14ac:dyDescent="0.2">
      <c r="A92" s="98"/>
      <c r="B92" s="312"/>
      <c r="C92" s="312"/>
      <c r="D92" s="312"/>
      <c r="E92" s="312"/>
      <c r="F92" s="262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92"/>
      <c r="S92" s="105"/>
      <c r="AA92" s="66"/>
    </row>
    <row r="93" spans="1:29" ht="18.75" customHeight="1" x14ac:dyDescent="0.2">
      <c r="A93" s="99"/>
      <c r="B93" s="100"/>
      <c r="C93" s="100"/>
      <c r="D93" s="100"/>
      <c r="E93" s="100"/>
      <c r="F93" s="264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96"/>
      <c r="S93" s="158"/>
      <c r="T93" s="113"/>
      <c r="U93" s="113"/>
      <c r="V93" s="113"/>
    </row>
    <row r="94" spans="1:29" s="64" customFormat="1" ht="11.25" customHeight="1" x14ac:dyDescent="0.2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101"/>
      <c r="T94" s="65"/>
      <c r="U94" s="65"/>
      <c r="V94" s="65"/>
      <c r="W94" s="65"/>
      <c r="X94" s="65"/>
      <c r="Y94" s="65"/>
      <c r="Z94" s="65"/>
      <c r="AA94" s="65"/>
      <c r="AB94" s="65"/>
      <c r="AC94" s="65"/>
    </row>
  </sheetData>
  <sheetProtection sheet="1" objects="1" scenarios="1"/>
  <mergeCells count="14">
    <mergeCell ref="F7:F9"/>
    <mergeCell ref="A75:Q75"/>
    <mergeCell ref="A76:Q76"/>
    <mergeCell ref="A37:Q37"/>
    <mergeCell ref="A38:Q38"/>
    <mergeCell ref="B83:E84"/>
    <mergeCell ref="B81:E82"/>
    <mergeCell ref="B91:E92"/>
    <mergeCell ref="D7:D9"/>
    <mergeCell ref="E7:E9"/>
    <mergeCell ref="B79:B80"/>
    <mergeCell ref="B89:E90"/>
    <mergeCell ref="B87:E88"/>
    <mergeCell ref="B85:E86"/>
  </mergeCells>
  <conditionalFormatting sqref="D43:H67 B43:B67 B10:B34 D10:F34">
    <cfRule type="containsErrors" dxfId="62" priority="927">
      <formula>ISERROR(B10)</formula>
    </cfRule>
  </conditionalFormatting>
  <conditionalFormatting sqref="B43:B64 D43:H64 B10:B31 D10:F31">
    <cfRule type="expression" dxfId="61" priority="926">
      <formula>$B10=$U$2</formula>
    </cfRule>
  </conditionalFormatting>
  <hyperlinks>
    <hyperlink ref="B81:E82" location="Vacancies!A1" display="Social Worker Vacancies"/>
    <hyperlink ref="B83:E84" location="Turnover!A1" display="Social Worker Turnover"/>
    <hyperlink ref="B85:E86" location="Agency!A1" display="Agency Social Workers"/>
    <hyperlink ref="B87:E88" location="Absence!A1" display="Absence"/>
    <hyperlink ref="B89:E90" location="Age!A1" display="Age"/>
    <hyperlink ref="B91:E92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Vacancies!D43:F43</xm:f>
              <xm:sqref>G43</xm:sqref>
            </x14:sparkline>
            <x14:sparkline>
              <xm:f>Vacancies!D44:F44</xm:f>
              <xm:sqref>G44</xm:sqref>
            </x14:sparkline>
            <x14:sparkline>
              <xm:f>Vacancies!D45:F45</xm:f>
              <xm:sqref>G45</xm:sqref>
            </x14:sparkline>
            <x14:sparkline>
              <xm:f>Vacancies!D46:F46</xm:f>
              <xm:sqref>G46</xm:sqref>
            </x14:sparkline>
            <x14:sparkline>
              <xm:f>Vacancies!D47:F47</xm:f>
              <xm:sqref>G47</xm:sqref>
            </x14:sparkline>
            <x14:sparkline>
              <xm:f>Vacancies!D48:F48</xm:f>
              <xm:sqref>G48</xm:sqref>
            </x14:sparkline>
            <x14:sparkline>
              <xm:f>Vacancies!D49:F49</xm:f>
              <xm:sqref>G49</xm:sqref>
            </x14:sparkline>
            <x14:sparkline>
              <xm:f>Vacancies!D50:F50</xm:f>
              <xm:sqref>G50</xm:sqref>
            </x14:sparkline>
            <x14:sparkline>
              <xm:f>Vacancies!D51:F51</xm:f>
              <xm:sqref>G51</xm:sqref>
            </x14:sparkline>
            <x14:sparkline>
              <xm:f>Vacancies!D52:F52</xm:f>
              <xm:sqref>G52</xm:sqref>
            </x14:sparkline>
            <x14:sparkline>
              <xm:f>Vacancies!D53:F53</xm:f>
              <xm:sqref>G53</xm:sqref>
            </x14:sparkline>
            <x14:sparkline>
              <xm:f>Vacancies!D54:F54</xm:f>
              <xm:sqref>G54</xm:sqref>
            </x14:sparkline>
            <x14:sparkline>
              <xm:f>Vacancies!D55:F55</xm:f>
              <xm:sqref>G55</xm:sqref>
            </x14:sparkline>
            <x14:sparkline>
              <xm:f>Vacancies!D56:F56</xm:f>
              <xm:sqref>G56</xm:sqref>
            </x14:sparkline>
            <x14:sparkline>
              <xm:f>Vacancies!D57:F57</xm:f>
              <xm:sqref>G57</xm:sqref>
            </x14:sparkline>
            <x14:sparkline>
              <xm:f>Vacancies!D58:F58</xm:f>
              <xm:sqref>G58</xm:sqref>
            </x14:sparkline>
            <x14:sparkline>
              <xm:f>Vacancies!D59:F59</xm:f>
              <xm:sqref>G59</xm:sqref>
            </x14:sparkline>
            <x14:sparkline>
              <xm:f>Vacancies!D60:F60</xm:f>
              <xm:sqref>G60</xm:sqref>
            </x14:sparkline>
            <x14:sparkline>
              <xm:f>Vacancies!D61:F61</xm:f>
              <xm:sqref>G61</xm:sqref>
            </x14:sparkline>
            <x14:sparkline>
              <xm:f>Vacancies!D62:F62</xm:f>
              <xm:sqref>G62</xm:sqref>
            </x14:sparkline>
            <x14:sparkline>
              <xm:f>Vacancies!D63:F63</xm:f>
              <xm:sqref>G63</xm:sqref>
            </x14:sparkline>
            <x14:sparkline>
              <xm:f>Vacancies!D64:F64</xm:f>
              <xm:sqref>G64</xm:sqref>
            </x14:sparkline>
            <x14:sparkline>
              <xm:f>Vacancies!D65:F65</xm:f>
              <xm:sqref>G65</xm:sqref>
            </x14:sparkline>
            <x14:sparkline>
              <xm:f>Vacancies!D66:F66</xm:f>
              <xm:sqref>G66</xm:sqref>
            </x14:sparkline>
            <x14:sparkline>
              <xm:f>Vacancies!D67:F67</xm:f>
              <xm:sqref>G67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indexed="39"/>
  </sheetPr>
  <dimension ref="A1:AG170"/>
  <sheetViews>
    <sheetView showRowColHeaders="0" zoomScaleNormal="100" workbookViewId="0">
      <selection activeCell="F1" sqref="F1"/>
    </sheetView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7" width="10.28515625" style="62" customWidth="1"/>
    <col min="8" max="8" width="12.5703125" style="62" customWidth="1"/>
    <col min="9" max="11" width="4.85546875" style="62" customWidth="1"/>
    <col min="12" max="12" width="5" style="62" customWidth="1"/>
    <col min="13" max="13" width="6.5703125" style="62" customWidth="1"/>
    <col min="14" max="14" width="12.140625" style="62" customWidth="1"/>
    <col min="15" max="15" width="7.85546875" style="62" customWidth="1"/>
    <col min="16" max="16" width="1.42578125" style="62" customWidth="1"/>
    <col min="17" max="17" width="11.7109375" style="62" customWidth="1"/>
    <col min="18" max="18" width="2.5703125" style="62" customWidth="1"/>
    <col min="19" max="19" width="6.42578125" style="64" customWidth="1"/>
    <col min="20" max="20" width="4.85546875" style="64" customWidth="1"/>
    <col min="21" max="21" width="19.5703125" style="65" hidden="1" customWidth="1"/>
    <col min="22" max="22" width="19.42578125" style="65" hidden="1" customWidth="1"/>
    <col min="23" max="23" width="30" style="65" hidden="1" customWidth="1"/>
    <col min="24" max="25" width="16.7109375" style="65" customWidth="1"/>
    <col min="26" max="27" width="8.5703125" style="65" customWidth="1"/>
    <col min="28" max="28" width="3.5703125" style="65" customWidth="1"/>
    <col min="29" max="29" width="17" style="65" customWidth="1"/>
    <col min="30" max="30" width="5.7109375" style="65" customWidth="1"/>
    <col min="31" max="16384" width="9.140625" style="62"/>
  </cols>
  <sheetData>
    <row r="1" spans="1:30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  <c r="S1" s="91"/>
      <c r="T1" s="103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ht="18.75" customHeight="1" x14ac:dyDescent="0.2">
      <c r="A2" s="79"/>
      <c r="B2" s="87" t="s">
        <v>50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78"/>
      <c r="S2" s="92"/>
      <c r="T2" s="105"/>
      <c r="U2" s="107" t="e">
        <f>VLOOKUP(V2,$U$10:$V$31,2,FALSE)</f>
        <v>#N/A</v>
      </c>
      <c r="V2" s="107" t="str">
        <f>Home!$B$7</f>
        <v>(None)</v>
      </c>
      <c r="W2" s="48" t="str">
        <f>"Selected LA- "&amp;V2</f>
        <v>Selected LA- (None)</v>
      </c>
    </row>
    <row r="3" spans="1:30" ht="18.75" customHeight="1" x14ac:dyDescent="0.2">
      <c r="A3" s="84"/>
      <c r="B3" s="85"/>
      <c r="C3" s="85"/>
      <c r="D3" s="12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  <c r="S3" s="92"/>
      <c r="T3" s="105"/>
    </row>
    <row r="4" spans="1:30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  <c r="S4" s="92"/>
      <c r="T4" s="105"/>
      <c r="V4" s="154">
        <v>0</v>
      </c>
      <c r="W4" s="65">
        <v>22.5</v>
      </c>
    </row>
    <row r="5" spans="1:30" s="63" customFormat="1" ht="15" customHeight="1" x14ac:dyDescent="0.2">
      <c r="A5" s="80"/>
      <c r="B5" s="143" t="s">
        <v>90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81"/>
      <c r="S5" s="93"/>
      <c r="T5" s="108"/>
      <c r="U5" s="153" t="s">
        <v>41</v>
      </c>
      <c r="V5" s="155">
        <f>G32</f>
        <v>13.67713004484305</v>
      </c>
      <c r="W5" s="156">
        <f>V5</f>
        <v>13.67713004484305</v>
      </c>
      <c r="X5" s="109"/>
      <c r="Y5" s="109"/>
      <c r="Z5" s="109"/>
      <c r="AA5" s="109"/>
      <c r="AB5" s="109"/>
      <c r="AC5" s="109"/>
      <c r="AD5" s="109"/>
    </row>
    <row r="6" spans="1:30" ht="18" customHeight="1" x14ac:dyDescent="0.2">
      <c r="A6" s="79"/>
      <c r="B6" s="171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40"/>
      <c r="P6" s="60"/>
      <c r="Q6" s="60"/>
      <c r="R6" s="78"/>
      <c r="S6" s="92"/>
      <c r="T6" s="105"/>
      <c r="U6" s="153" t="s">
        <v>45</v>
      </c>
      <c r="V6" s="178">
        <f>G33</f>
        <v>15.845070422535212</v>
      </c>
      <c r="W6" s="156">
        <f>V6</f>
        <v>15.845070422535212</v>
      </c>
    </row>
    <row r="7" spans="1:30" s="68" customFormat="1" ht="12" customHeight="1" x14ac:dyDescent="0.2">
      <c r="A7" s="82"/>
      <c r="B7" s="67"/>
      <c r="C7" s="67"/>
      <c r="D7" s="313" t="s">
        <v>38</v>
      </c>
      <c r="E7" s="313" t="s">
        <v>48</v>
      </c>
      <c r="F7" s="315" t="s">
        <v>47</v>
      </c>
      <c r="G7" s="315" t="s">
        <v>110</v>
      </c>
      <c r="H7" s="60"/>
      <c r="I7" s="60"/>
      <c r="J7" s="60"/>
      <c r="K7" s="60"/>
      <c r="L7" s="60"/>
      <c r="M7" s="60"/>
      <c r="N7" s="60"/>
      <c r="O7" s="40"/>
      <c r="P7" s="60"/>
      <c r="Q7" s="60"/>
      <c r="R7" s="83"/>
      <c r="S7" s="94"/>
      <c r="T7" s="111"/>
      <c r="U7" s="153" t="s">
        <v>42</v>
      </c>
      <c r="V7" s="177">
        <f>G34</f>
        <v>14.672318226279751</v>
      </c>
      <c r="W7" s="177">
        <f>V7</f>
        <v>14.672318226279751</v>
      </c>
      <c r="X7" s="114"/>
      <c r="Y7" s="114"/>
      <c r="Z7" s="114"/>
      <c r="AA7" s="114"/>
      <c r="AB7" s="114"/>
      <c r="AC7" s="114"/>
      <c r="AD7" s="114"/>
    </row>
    <row r="8" spans="1:30" s="68" customFormat="1" ht="12" customHeight="1" x14ac:dyDescent="0.2">
      <c r="A8" s="82"/>
      <c r="B8" s="67"/>
      <c r="C8" s="67"/>
      <c r="D8" s="314"/>
      <c r="E8" s="314"/>
      <c r="F8" s="316"/>
      <c r="G8" s="316"/>
      <c r="H8" s="60"/>
      <c r="I8" s="60"/>
      <c r="J8" s="60"/>
      <c r="K8" s="60"/>
      <c r="L8" s="60"/>
      <c r="M8" s="60"/>
      <c r="N8" s="60"/>
      <c r="O8" s="40"/>
      <c r="P8" s="60"/>
      <c r="Q8" s="60"/>
      <c r="R8" s="83"/>
      <c r="S8" s="94"/>
      <c r="T8" s="111"/>
      <c r="V8" s="154"/>
      <c r="W8" s="155"/>
      <c r="X8" s="114"/>
      <c r="Y8" s="114"/>
      <c r="Z8" s="114"/>
      <c r="AA8" s="114"/>
      <c r="AB8" s="114"/>
      <c r="AC8" s="114"/>
      <c r="AD8" s="114"/>
    </row>
    <row r="9" spans="1:30" s="68" customFormat="1" ht="12" customHeight="1" x14ac:dyDescent="0.2">
      <c r="A9" s="82"/>
      <c r="B9" s="67"/>
      <c r="C9" s="67"/>
      <c r="D9" s="314"/>
      <c r="E9" s="314"/>
      <c r="F9" s="316"/>
      <c r="G9" s="316"/>
      <c r="H9" s="60"/>
      <c r="I9" s="60"/>
      <c r="J9" s="60"/>
      <c r="K9" s="60"/>
      <c r="L9" s="60"/>
      <c r="M9" s="60"/>
      <c r="N9" s="60"/>
      <c r="O9" s="40"/>
      <c r="P9" s="60"/>
      <c r="Q9" s="60"/>
      <c r="R9" s="83"/>
      <c r="S9" s="94"/>
      <c r="T9" s="111"/>
      <c r="U9" s="153"/>
      <c r="V9" s="154"/>
      <c r="W9" s="155"/>
      <c r="X9" s="114"/>
      <c r="Y9" s="114"/>
      <c r="Z9" s="114"/>
      <c r="AA9" s="114"/>
      <c r="AB9" s="114"/>
      <c r="AC9" s="114"/>
      <c r="AD9" s="114"/>
    </row>
    <row r="10" spans="1:30" s="68" customFormat="1" ht="13.5" customHeight="1" x14ac:dyDescent="0.2">
      <c r="A10" s="82"/>
      <c r="B10" s="69" t="s">
        <v>0</v>
      </c>
      <c r="C10" s="67"/>
      <c r="D10" s="180">
        <v>70</v>
      </c>
      <c r="E10" s="180">
        <v>16</v>
      </c>
      <c r="F10" s="70">
        <v>12</v>
      </c>
      <c r="G10" s="145">
        <f>IF(F10&gt;0,(F10/D10)*100,NA())</f>
        <v>17.142857142857142</v>
      </c>
      <c r="H10" s="60"/>
      <c r="I10" s="60"/>
      <c r="J10" s="60"/>
      <c r="K10" s="60"/>
      <c r="L10" s="60"/>
      <c r="M10" s="60"/>
      <c r="N10" s="60"/>
      <c r="O10" s="40"/>
      <c r="P10" s="60"/>
      <c r="Q10" s="60"/>
      <c r="R10" s="83"/>
      <c r="S10" s="94"/>
      <c r="T10" s="111"/>
      <c r="U10" s="61" t="str">
        <f t="shared" ref="U10:U33" si="0">B10</f>
        <v>Bracknell Forest</v>
      </c>
      <c r="V10" s="115" t="b">
        <f>IF(U10=$V$2,45)</f>
        <v>0</v>
      </c>
      <c r="X10" s="114"/>
      <c r="Y10" s="114"/>
      <c r="Z10" s="114"/>
      <c r="AA10" s="114"/>
      <c r="AB10" s="114"/>
      <c r="AC10" s="114"/>
      <c r="AD10" s="114"/>
    </row>
    <row r="11" spans="1:30" s="68" customFormat="1" ht="13.5" customHeight="1" x14ac:dyDescent="0.2">
      <c r="A11" s="82"/>
      <c r="B11" s="69" t="s">
        <v>22</v>
      </c>
      <c r="C11" s="67"/>
      <c r="D11" s="180">
        <v>239</v>
      </c>
      <c r="E11" s="180">
        <v>100</v>
      </c>
      <c r="F11" s="70">
        <v>35</v>
      </c>
      <c r="G11" s="159">
        <f t="shared" ref="G11:G33" si="1">IF(F11&gt;0,(F11/D11)*100,NA())</f>
        <v>14.644351464435147</v>
      </c>
      <c r="H11" s="60"/>
      <c r="I11" s="60"/>
      <c r="J11" s="60"/>
      <c r="K11" s="60"/>
      <c r="L11" s="60"/>
      <c r="M11" s="60"/>
      <c r="N11" s="60"/>
      <c r="O11" s="40"/>
      <c r="P11" s="60"/>
      <c r="Q11" s="60"/>
      <c r="R11" s="83"/>
      <c r="S11" s="94"/>
      <c r="T11" s="111"/>
      <c r="U11" s="61" t="str">
        <f t="shared" si="0"/>
        <v>Brighton &amp; Hove</v>
      </c>
      <c r="V11" s="115" t="b">
        <f t="shared" ref="V11:V33" si="2">IF(U11=$V$2,45)</f>
        <v>0</v>
      </c>
      <c r="X11" s="114"/>
      <c r="Y11" s="114"/>
      <c r="Z11" s="114"/>
      <c r="AA11" s="114"/>
      <c r="AB11" s="114"/>
      <c r="AC11" s="114"/>
      <c r="AD11" s="114"/>
    </row>
    <row r="12" spans="1:30" s="68" customFormat="1" ht="13.5" customHeight="1" x14ac:dyDescent="0.2">
      <c r="A12" s="82"/>
      <c r="B12" s="69" t="s">
        <v>8</v>
      </c>
      <c r="C12" s="67"/>
      <c r="D12" s="180">
        <v>240</v>
      </c>
      <c r="E12" s="180">
        <v>92</v>
      </c>
      <c r="F12" s="70">
        <v>41</v>
      </c>
      <c r="G12" s="159">
        <f t="shared" si="1"/>
        <v>17.083333333333332</v>
      </c>
      <c r="H12" s="60"/>
      <c r="I12" s="60"/>
      <c r="J12" s="60"/>
      <c r="K12" s="60"/>
      <c r="L12" s="60"/>
      <c r="M12" s="60"/>
      <c r="N12" s="60"/>
      <c r="O12" s="40"/>
      <c r="P12" s="60"/>
      <c r="Q12" s="60"/>
      <c r="R12" s="83"/>
      <c r="S12" s="94"/>
      <c r="T12" s="111"/>
      <c r="U12" s="61" t="str">
        <f t="shared" si="0"/>
        <v>Buckinghamshire</v>
      </c>
      <c r="V12" s="115" t="b">
        <f t="shared" si="2"/>
        <v>0</v>
      </c>
      <c r="X12" s="114"/>
      <c r="Y12" s="114"/>
      <c r="Z12" s="114"/>
      <c r="AA12" s="114"/>
      <c r="AB12" s="114"/>
      <c r="AC12" s="114"/>
      <c r="AD12" s="114"/>
    </row>
    <row r="13" spans="1:30" s="68" customFormat="1" ht="13.5" customHeight="1" x14ac:dyDescent="0.2">
      <c r="A13" s="82"/>
      <c r="B13" s="69" t="s">
        <v>4</v>
      </c>
      <c r="C13" s="67"/>
      <c r="D13" s="180">
        <v>324</v>
      </c>
      <c r="E13" s="180">
        <v>33</v>
      </c>
      <c r="F13" s="142">
        <v>27</v>
      </c>
      <c r="G13" s="159">
        <f t="shared" si="1"/>
        <v>8.3333333333333321</v>
      </c>
      <c r="H13" s="60"/>
      <c r="I13" s="60"/>
      <c r="J13" s="60"/>
      <c r="K13" s="60"/>
      <c r="L13" s="60"/>
      <c r="M13" s="60"/>
      <c r="N13" s="60"/>
      <c r="O13" s="40"/>
      <c r="P13" s="60"/>
      <c r="Q13" s="60"/>
      <c r="R13" s="83"/>
      <c r="S13" s="94"/>
      <c r="T13" s="111"/>
      <c r="U13" s="61" t="str">
        <f t="shared" si="0"/>
        <v>East Sussex</v>
      </c>
      <c r="V13" s="115" t="b">
        <f t="shared" si="2"/>
        <v>0</v>
      </c>
      <c r="X13" s="114"/>
      <c r="Y13" s="114"/>
      <c r="Z13" s="114"/>
      <c r="AA13" s="114"/>
      <c r="AB13" s="114"/>
      <c r="AC13" s="114"/>
      <c r="AD13" s="114"/>
    </row>
    <row r="14" spans="1:30" s="68" customFormat="1" ht="13.5" customHeight="1" x14ac:dyDescent="0.2">
      <c r="A14" s="82"/>
      <c r="B14" s="69" t="s">
        <v>6</v>
      </c>
      <c r="C14" s="67"/>
      <c r="D14" s="180">
        <v>418</v>
      </c>
      <c r="E14" s="180">
        <v>48</v>
      </c>
      <c r="F14" s="70">
        <v>73</v>
      </c>
      <c r="G14" s="159">
        <f t="shared" si="1"/>
        <v>17.464114832535884</v>
      </c>
      <c r="H14" s="60"/>
      <c r="I14" s="60"/>
      <c r="J14" s="60"/>
      <c r="K14" s="60"/>
      <c r="L14" s="60"/>
      <c r="M14" s="60"/>
      <c r="N14" s="60"/>
      <c r="O14" s="40"/>
      <c r="P14" s="60"/>
      <c r="Q14" s="60"/>
      <c r="R14" s="83"/>
      <c r="S14" s="94"/>
      <c r="T14" s="111"/>
      <c r="U14" s="61" t="str">
        <f t="shared" si="0"/>
        <v>Hampshire</v>
      </c>
      <c r="V14" s="115" t="b">
        <f t="shared" si="2"/>
        <v>0</v>
      </c>
      <c r="X14" s="114"/>
      <c r="Y14" s="114"/>
      <c r="Z14" s="114"/>
      <c r="AA14" s="114"/>
      <c r="AB14" s="114"/>
      <c r="AC14" s="114"/>
      <c r="AD14" s="114"/>
    </row>
    <row r="15" spans="1:30" s="68" customFormat="1" ht="13.5" customHeight="1" x14ac:dyDescent="0.2">
      <c r="A15" s="82"/>
      <c r="B15" s="69" t="s">
        <v>1</v>
      </c>
      <c r="C15" s="67"/>
      <c r="D15" s="180">
        <v>76</v>
      </c>
      <c r="E15" s="180">
        <v>12</v>
      </c>
      <c r="F15" s="70">
        <v>15</v>
      </c>
      <c r="G15" s="159">
        <f t="shared" si="1"/>
        <v>19.736842105263158</v>
      </c>
      <c r="H15" s="60"/>
      <c r="I15" s="60"/>
      <c r="J15" s="60"/>
      <c r="K15" s="60"/>
      <c r="L15" s="60"/>
      <c r="M15" s="60"/>
      <c r="N15" s="60"/>
      <c r="O15" s="40"/>
      <c r="P15" s="60"/>
      <c r="Q15" s="60"/>
      <c r="R15" s="83"/>
      <c r="S15" s="94"/>
      <c r="T15" s="111"/>
      <c r="U15" s="61" t="str">
        <f t="shared" si="0"/>
        <v>Isle of Wight</v>
      </c>
      <c r="V15" s="115" t="b">
        <f t="shared" si="2"/>
        <v>0</v>
      </c>
      <c r="X15" s="114"/>
      <c r="Y15" s="114"/>
      <c r="Z15" s="114"/>
      <c r="AA15" s="114"/>
      <c r="AB15" s="114"/>
      <c r="AC15" s="114"/>
      <c r="AD15" s="114"/>
    </row>
    <row r="16" spans="1:30" s="68" customFormat="1" ht="13.5" customHeight="1" x14ac:dyDescent="0.2">
      <c r="A16" s="82"/>
      <c r="B16" s="69" t="s">
        <v>9</v>
      </c>
      <c r="C16" s="67"/>
      <c r="D16" s="180">
        <v>730</v>
      </c>
      <c r="E16" s="180">
        <v>111</v>
      </c>
      <c r="F16" s="70">
        <v>73</v>
      </c>
      <c r="G16" s="159">
        <f t="shared" si="1"/>
        <v>10</v>
      </c>
      <c r="H16" s="60"/>
      <c r="I16" s="60"/>
      <c r="J16" s="60"/>
      <c r="K16" s="60"/>
      <c r="L16" s="60"/>
      <c r="M16" s="60"/>
      <c r="N16" s="60"/>
      <c r="O16" s="40"/>
      <c r="P16" s="60"/>
      <c r="Q16" s="60"/>
      <c r="R16" s="83"/>
      <c r="S16" s="94"/>
      <c r="T16" s="111"/>
      <c r="U16" s="61" t="str">
        <f t="shared" si="0"/>
        <v>Kent</v>
      </c>
      <c r="V16" s="115" t="b">
        <f t="shared" si="2"/>
        <v>0</v>
      </c>
      <c r="X16" s="114"/>
      <c r="Y16" s="114"/>
      <c r="Z16" s="114"/>
      <c r="AA16" s="114"/>
      <c r="AB16" s="114"/>
      <c r="AC16" s="114"/>
      <c r="AD16" s="114"/>
    </row>
    <row r="17" spans="1:30" s="68" customFormat="1" ht="13.5" customHeight="1" x14ac:dyDescent="0.2">
      <c r="A17" s="82"/>
      <c r="B17" s="69" t="s">
        <v>2</v>
      </c>
      <c r="C17" s="67"/>
      <c r="D17" s="180">
        <v>137</v>
      </c>
      <c r="E17" s="180">
        <v>28</v>
      </c>
      <c r="F17" s="70">
        <v>36</v>
      </c>
      <c r="G17" s="159">
        <f t="shared" si="1"/>
        <v>26.277372262773724</v>
      </c>
      <c r="H17" s="60"/>
      <c r="I17" s="60"/>
      <c r="J17" s="60"/>
      <c r="K17" s="60"/>
      <c r="L17" s="60"/>
      <c r="M17" s="60"/>
      <c r="N17" s="60"/>
      <c r="O17" s="40"/>
      <c r="P17" s="60"/>
      <c r="Q17" s="60"/>
      <c r="R17" s="83"/>
      <c r="S17" s="94"/>
      <c r="T17" s="111"/>
      <c r="U17" s="61" t="str">
        <f t="shared" si="0"/>
        <v>Medway</v>
      </c>
      <c r="V17" s="115" t="b">
        <f t="shared" si="2"/>
        <v>0</v>
      </c>
      <c r="X17" s="114"/>
      <c r="Y17" s="114"/>
      <c r="Z17" s="114"/>
      <c r="AA17" s="114"/>
      <c r="AB17" s="114"/>
      <c r="AC17" s="114"/>
      <c r="AD17" s="114"/>
    </row>
    <row r="18" spans="1:30" s="68" customFormat="1" ht="13.5" customHeight="1" x14ac:dyDescent="0.2">
      <c r="A18" s="82"/>
      <c r="B18" s="69" t="s">
        <v>10</v>
      </c>
      <c r="C18" s="67"/>
      <c r="D18" s="180">
        <v>152</v>
      </c>
      <c r="E18" s="180">
        <v>39</v>
      </c>
      <c r="F18" s="70">
        <v>29</v>
      </c>
      <c r="G18" s="159">
        <f t="shared" si="1"/>
        <v>19.078947368421055</v>
      </c>
      <c r="H18" s="60"/>
      <c r="I18" s="60"/>
      <c r="J18" s="60"/>
      <c r="K18" s="60"/>
      <c r="L18" s="60"/>
      <c r="M18" s="60"/>
      <c r="N18" s="60"/>
      <c r="O18" s="40"/>
      <c r="P18" s="60"/>
      <c r="Q18" s="60"/>
      <c r="R18" s="83"/>
      <c r="S18" s="94"/>
      <c r="T18" s="111"/>
      <c r="U18" s="61" t="str">
        <f t="shared" si="0"/>
        <v>Milton Keynes</v>
      </c>
      <c r="V18" s="115" t="b">
        <f t="shared" si="2"/>
        <v>0</v>
      </c>
      <c r="X18" s="114"/>
      <c r="Y18" s="114"/>
      <c r="Z18" s="114"/>
      <c r="AA18" s="114"/>
      <c r="AB18" s="114"/>
      <c r="AC18" s="114"/>
      <c r="AD18" s="114"/>
    </row>
    <row r="19" spans="1:30" s="68" customFormat="1" ht="13.5" customHeight="1" x14ac:dyDescent="0.2">
      <c r="A19" s="82"/>
      <c r="B19" s="69" t="s">
        <v>11</v>
      </c>
      <c r="C19" s="67"/>
      <c r="D19" s="180">
        <v>360</v>
      </c>
      <c r="E19" s="180">
        <v>46</v>
      </c>
      <c r="F19" s="70">
        <v>29</v>
      </c>
      <c r="G19" s="159">
        <f t="shared" si="1"/>
        <v>8.0555555555555554</v>
      </c>
      <c r="H19" s="60"/>
      <c r="I19" s="60"/>
      <c r="J19" s="60"/>
      <c r="K19" s="60"/>
      <c r="L19" s="60"/>
      <c r="M19" s="60"/>
      <c r="N19" s="60"/>
      <c r="O19" s="40"/>
      <c r="P19" s="60"/>
      <c r="Q19" s="60"/>
      <c r="R19" s="83"/>
      <c r="S19" s="94"/>
      <c r="T19" s="111"/>
      <c r="U19" s="61" t="str">
        <f t="shared" si="0"/>
        <v>Oxfordshire</v>
      </c>
      <c r="V19" s="115" t="b">
        <f t="shared" si="2"/>
        <v>0</v>
      </c>
      <c r="X19" s="114"/>
      <c r="Y19" s="114"/>
      <c r="Z19" s="114"/>
      <c r="AA19" s="114"/>
      <c r="AB19" s="114"/>
      <c r="AC19" s="114"/>
      <c r="AD19" s="114"/>
    </row>
    <row r="20" spans="1:30" s="68" customFormat="1" ht="13.5" customHeight="1" x14ac:dyDescent="0.2">
      <c r="A20" s="82"/>
      <c r="B20" s="69" t="s">
        <v>12</v>
      </c>
      <c r="C20" s="67"/>
      <c r="D20" s="180">
        <v>171</v>
      </c>
      <c r="E20" s="180">
        <v>29</v>
      </c>
      <c r="F20" s="70">
        <v>23</v>
      </c>
      <c r="G20" s="159">
        <f t="shared" si="1"/>
        <v>13.450292397660817</v>
      </c>
      <c r="H20" s="60"/>
      <c r="I20" s="60"/>
      <c r="J20" s="60"/>
      <c r="K20" s="60"/>
      <c r="L20" s="60"/>
      <c r="M20" s="60"/>
      <c r="N20" s="60"/>
      <c r="O20" s="40"/>
      <c r="P20" s="60"/>
      <c r="Q20" s="60"/>
      <c r="R20" s="83"/>
      <c r="S20" s="94"/>
      <c r="T20" s="111"/>
      <c r="U20" s="61" t="str">
        <f t="shared" si="0"/>
        <v>Portsmouth</v>
      </c>
      <c r="V20" s="115" t="b">
        <f t="shared" si="2"/>
        <v>0</v>
      </c>
      <c r="X20" s="114"/>
      <c r="Y20" s="114"/>
      <c r="Z20" s="114"/>
      <c r="AA20" s="114"/>
      <c r="AB20" s="114"/>
      <c r="AC20" s="114"/>
      <c r="AD20" s="114"/>
    </row>
    <row r="21" spans="1:30" s="68" customFormat="1" ht="13.5" customHeight="1" x14ac:dyDescent="0.2">
      <c r="A21" s="82"/>
      <c r="B21" s="69" t="s">
        <v>3</v>
      </c>
      <c r="C21" s="67"/>
      <c r="D21" s="180">
        <v>104</v>
      </c>
      <c r="E21" s="180">
        <v>26</v>
      </c>
      <c r="F21" s="70">
        <v>23</v>
      </c>
      <c r="G21" s="159">
        <f t="shared" si="1"/>
        <v>22.115384615384613</v>
      </c>
      <c r="H21" s="60"/>
      <c r="I21" s="60"/>
      <c r="J21" s="60"/>
      <c r="K21" s="60"/>
      <c r="L21" s="60"/>
      <c r="M21" s="60"/>
      <c r="N21" s="60"/>
      <c r="O21" s="40"/>
      <c r="P21" s="60"/>
      <c r="Q21" s="60"/>
      <c r="R21" s="83"/>
      <c r="S21" s="94"/>
      <c r="T21" s="111"/>
      <c r="U21" s="61" t="str">
        <f t="shared" si="0"/>
        <v>Reading</v>
      </c>
      <c r="V21" s="115" t="b">
        <f t="shared" si="2"/>
        <v>0</v>
      </c>
      <c r="X21" s="114"/>
      <c r="Y21" s="114"/>
      <c r="Z21" s="114"/>
      <c r="AA21" s="114"/>
      <c r="AB21" s="114"/>
      <c r="AC21" s="114"/>
      <c r="AD21" s="114"/>
    </row>
    <row r="22" spans="1:30" s="68" customFormat="1" ht="13.5" customHeight="1" x14ac:dyDescent="0.2">
      <c r="A22" s="82"/>
      <c r="B22" s="69" t="s">
        <v>13</v>
      </c>
      <c r="C22" s="67"/>
      <c r="D22" s="180">
        <v>88</v>
      </c>
      <c r="E22" s="180">
        <v>60</v>
      </c>
      <c r="F22" s="70">
        <v>15</v>
      </c>
      <c r="G22" s="159">
        <f t="shared" si="1"/>
        <v>17.045454545454543</v>
      </c>
      <c r="H22" s="60"/>
      <c r="I22" s="60"/>
      <c r="J22" s="60"/>
      <c r="K22" s="60"/>
      <c r="L22" s="60"/>
      <c r="M22" s="60"/>
      <c r="N22" s="60"/>
      <c r="O22" s="40"/>
      <c r="P22" s="60"/>
      <c r="Q22" s="60"/>
      <c r="R22" s="83"/>
      <c r="S22" s="94"/>
      <c r="T22" s="111"/>
      <c r="U22" s="61" t="str">
        <f t="shared" si="0"/>
        <v>Slough</v>
      </c>
      <c r="V22" s="115" t="b">
        <f t="shared" si="2"/>
        <v>0</v>
      </c>
      <c r="X22" s="114"/>
      <c r="Y22" s="114"/>
      <c r="Z22" s="114"/>
      <c r="AA22" s="114"/>
      <c r="AB22" s="114"/>
      <c r="AC22" s="114"/>
      <c r="AD22" s="114"/>
    </row>
    <row r="23" spans="1:30" s="68" customFormat="1" ht="13.5" customHeight="1" x14ac:dyDescent="0.2">
      <c r="A23" s="82"/>
      <c r="B23" s="69" t="s">
        <v>28</v>
      </c>
      <c r="C23" s="67"/>
      <c r="D23" s="180">
        <v>272</v>
      </c>
      <c r="E23" s="180">
        <v>54</v>
      </c>
      <c r="F23" s="70">
        <v>31</v>
      </c>
      <c r="G23" s="159">
        <f t="shared" si="1"/>
        <v>11.397058823529411</v>
      </c>
      <c r="H23" s="60"/>
      <c r="I23" s="60"/>
      <c r="J23" s="60"/>
      <c r="K23" s="60"/>
      <c r="L23" s="60"/>
      <c r="M23" s="60"/>
      <c r="N23" s="60"/>
      <c r="O23" s="40"/>
      <c r="P23" s="60"/>
      <c r="Q23" s="60"/>
      <c r="R23" s="83"/>
      <c r="S23" s="94"/>
      <c r="T23" s="111"/>
      <c r="U23" s="61" t="str">
        <f t="shared" si="0"/>
        <v>Somerset</v>
      </c>
      <c r="V23" s="115" t="b">
        <f t="shared" si="2"/>
        <v>0</v>
      </c>
      <c r="X23" s="114"/>
      <c r="Y23" s="114"/>
      <c r="Z23" s="114"/>
      <c r="AA23" s="114"/>
      <c r="AB23" s="114"/>
      <c r="AC23" s="114"/>
      <c r="AD23" s="114"/>
    </row>
    <row r="24" spans="1:30" s="68" customFormat="1" ht="13.5" customHeight="1" x14ac:dyDescent="0.2">
      <c r="A24" s="82"/>
      <c r="B24" s="69" t="s">
        <v>14</v>
      </c>
      <c r="C24" s="67"/>
      <c r="D24" s="180">
        <v>126</v>
      </c>
      <c r="E24" s="180">
        <v>48</v>
      </c>
      <c r="F24" s="70">
        <v>15</v>
      </c>
      <c r="G24" s="159">
        <f t="shared" si="1"/>
        <v>11.904761904761903</v>
      </c>
      <c r="H24" s="60"/>
      <c r="I24" s="60"/>
      <c r="J24" s="60"/>
      <c r="K24" s="60"/>
      <c r="L24" s="60"/>
      <c r="M24" s="60"/>
      <c r="N24" s="60"/>
      <c r="O24" s="40"/>
      <c r="P24" s="60"/>
      <c r="Q24" s="60"/>
      <c r="R24" s="83"/>
      <c r="S24" s="94"/>
      <c r="T24" s="111"/>
      <c r="U24" s="61" t="str">
        <f t="shared" si="0"/>
        <v>Southampton</v>
      </c>
      <c r="V24" s="115" t="b">
        <f t="shared" si="2"/>
        <v>0</v>
      </c>
      <c r="X24" s="114"/>
      <c r="Y24" s="114"/>
      <c r="Z24" s="114"/>
      <c r="AA24" s="114"/>
      <c r="AB24" s="114"/>
      <c r="AC24" s="114"/>
      <c r="AD24" s="114"/>
    </row>
    <row r="25" spans="1:30" s="68" customFormat="1" ht="13.5" customHeight="1" x14ac:dyDescent="0.2">
      <c r="A25" s="82"/>
      <c r="B25" s="69" t="s">
        <v>7</v>
      </c>
      <c r="C25" s="67"/>
      <c r="D25" s="180">
        <v>575</v>
      </c>
      <c r="E25" s="180">
        <v>96</v>
      </c>
      <c r="F25" s="70">
        <v>66</v>
      </c>
      <c r="G25" s="159">
        <f t="shared" si="1"/>
        <v>11.478260869565217</v>
      </c>
      <c r="H25" s="60"/>
      <c r="I25" s="60"/>
      <c r="J25" s="60"/>
      <c r="K25" s="60"/>
      <c r="L25" s="60"/>
      <c r="M25" s="60"/>
      <c r="N25" s="60"/>
      <c r="O25" s="40"/>
      <c r="P25" s="60"/>
      <c r="Q25" s="60"/>
      <c r="R25" s="83"/>
      <c r="S25" s="94"/>
      <c r="T25" s="111"/>
      <c r="U25" s="61" t="str">
        <f t="shared" si="0"/>
        <v>Surrey</v>
      </c>
      <c r="V25" s="115" t="b">
        <f t="shared" si="2"/>
        <v>0</v>
      </c>
      <c r="X25" s="114"/>
      <c r="Y25" s="114"/>
      <c r="Z25" s="114"/>
      <c r="AA25" s="114"/>
      <c r="AB25" s="114"/>
      <c r="AC25" s="114"/>
      <c r="AD25" s="114"/>
    </row>
    <row r="26" spans="1:30" s="68" customFormat="1" ht="13.5" customHeight="1" x14ac:dyDescent="0.2">
      <c r="A26" s="174"/>
      <c r="B26" s="69" t="s">
        <v>44</v>
      </c>
      <c r="C26" s="67"/>
      <c r="D26" s="180">
        <v>115</v>
      </c>
      <c r="E26" s="180">
        <v>25</v>
      </c>
      <c r="F26" s="70">
        <v>24</v>
      </c>
      <c r="G26" s="159">
        <f t="shared" si="1"/>
        <v>20.869565217391305</v>
      </c>
      <c r="H26" s="60"/>
      <c r="I26" s="60"/>
      <c r="J26" s="60"/>
      <c r="K26" s="60"/>
      <c r="L26" s="60"/>
      <c r="M26" s="60"/>
      <c r="N26" s="60"/>
      <c r="O26" s="40"/>
      <c r="P26" s="60"/>
      <c r="Q26" s="60"/>
      <c r="R26" s="83"/>
      <c r="S26" s="94"/>
      <c r="T26" s="111"/>
      <c r="U26" s="61" t="str">
        <f t="shared" si="0"/>
        <v>Swindon</v>
      </c>
      <c r="V26" s="115" t="b">
        <f t="shared" si="2"/>
        <v>0</v>
      </c>
      <c r="X26" s="114"/>
      <c r="Y26" s="114"/>
      <c r="Z26" s="114"/>
      <c r="AA26" s="114"/>
      <c r="AB26" s="114"/>
      <c r="AC26" s="114"/>
      <c r="AD26" s="114"/>
    </row>
    <row r="27" spans="1:30" s="68" customFormat="1" ht="13.5" customHeight="1" x14ac:dyDescent="0.2">
      <c r="A27" s="174"/>
      <c r="B27" s="69" t="s">
        <v>82</v>
      </c>
      <c r="C27" s="67"/>
      <c r="D27" s="180">
        <v>87</v>
      </c>
      <c r="E27" s="180">
        <v>18</v>
      </c>
      <c r="F27" s="70">
        <v>28</v>
      </c>
      <c r="G27" s="159">
        <f t="shared" si="1"/>
        <v>32.183908045977013</v>
      </c>
      <c r="H27" s="60"/>
      <c r="I27" s="60"/>
      <c r="J27" s="60"/>
      <c r="K27" s="60"/>
      <c r="L27" s="60"/>
      <c r="M27" s="60"/>
      <c r="N27" s="60"/>
      <c r="O27" s="40"/>
      <c r="P27" s="60"/>
      <c r="Q27" s="60"/>
      <c r="R27" s="83"/>
      <c r="S27" s="94"/>
      <c r="T27" s="111"/>
      <c r="U27" s="61" t="str">
        <f t="shared" si="0"/>
        <v>Torbay</v>
      </c>
      <c r="V27" s="115" t="b">
        <f t="shared" si="2"/>
        <v>0</v>
      </c>
      <c r="X27" s="114"/>
      <c r="Y27" s="114"/>
      <c r="Z27" s="114"/>
      <c r="AA27" s="114"/>
      <c r="AB27" s="114"/>
      <c r="AC27" s="114"/>
      <c r="AD27" s="114"/>
    </row>
    <row r="28" spans="1:30" s="68" customFormat="1" ht="13.5" customHeight="1" x14ac:dyDescent="0.2">
      <c r="A28" s="82"/>
      <c r="B28" s="69" t="s">
        <v>15</v>
      </c>
      <c r="C28" s="67"/>
      <c r="D28" s="180">
        <v>91</v>
      </c>
      <c r="E28" s="180">
        <v>19</v>
      </c>
      <c r="F28" s="142">
        <v>10</v>
      </c>
      <c r="G28" s="159">
        <f t="shared" si="1"/>
        <v>10.989010989010989</v>
      </c>
      <c r="H28" s="60"/>
      <c r="I28" s="60"/>
      <c r="J28" s="60"/>
      <c r="K28" s="60"/>
      <c r="L28" s="60"/>
      <c r="M28" s="60"/>
      <c r="N28" s="60"/>
      <c r="O28" s="40"/>
      <c r="P28" s="60"/>
      <c r="Q28" s="60"/>
      <c r="R28" s="83"/>
      <c r="S28" s="94"/>
      <c r="T28" s="111"/>
      <c r="U28" s="61" t="str">
        <f t="shared" si="0"/>
        <v>West Berkshire</v>
      </c>
      <c r="V28" s="115" t="b">
        <f t="shared" si="2"/>
        <v>0</v>
      </c>
      <c r="X28" s="114"/>
      <c r="Y28" s="114"/>
      <c r="Z28" s="114"/>
      <c r="AA28" s="114"/>
      <c r="AB28" s="114"/>
      <c r="AC28" s="114"/>
      <c r="AD28" s="114"/>
    </row>
    <row r="29" spans="1:30" s="68" customFormat="1" ht="13.5" customHeight="1" x14ac:dyDescent="0.2">
      <c r="A29" s="82"/>
      <c r="B29" s="69" t="s">
        <v>5</v>
      </c>
      <c r="C29" s="67"/>
      <c r="D29" s="180">
        <v>445</v>
      </c>
      <c r="E29" s="180">
        <v>77</v>
      </c>
      <c r="F29" s="142">
        <v>61</v>
      </c>
      <c r="G29" s="159">
        <f t="shared" si="1"/>
        <v>13.707865168539326</v>
      </c>
      <c r="H29" s="60"/>
      <c r="I29" s="60"/>
      <c r="J29" s="60"/>
      <c r="K29" s="60"/>
      <c r="L29" s="60"/>
      <c r="M29" s="60"/>
      <c r="N29" s="60"/>
      <c r="O29" s="40"/>
      <c r="P29" s="60"/>
      <c r="Q29" s="60"/>
      <c r="R29" s="83"/>
      <c r="S29" s="94"/>
      <c r="T29" s="111"/>
      <c r="U29" s="61" t="str">
        <f t="shared" si="0"/>
        <v>West Sussex</v>
      </c>
      <c r="V29" s="115" t="b">
        <f t="shared" si="2"/>
        <v>0</v>
      </c>
      <c r="X29" s="114"/>
      <c r="Y29" s="114"/>
      <c r="Z29" s="114"/>
      <c r="AA29" s="114"/>
      <c r="AB29" s="114"/>
      <c r="AC29" s="114"/>
      <c r="AD29" s="114"/>
    </row>
    <row r="30" spans="1:30" s="68" customFormat="1" ht="13.5" customHeight="1" x14ac:dyDescent="0.2">
      <c r="A30" s="82"/>
      <c r="B30" s="69" t="s">
        <v>21</v>
      </c>
      <c r="C30" s="67"/>
      <c r="D30" s="181">
        <v>56</v>
      </c>
      <c r="E30" s="181">
        <v>7</v>
      </c>
      <c r="F30" s="70">
        <v>18</v>
      </c>
      <c r="G30" s="159">
        <f t="shared" si="1"/>
        <v>32.142857142857146</v>
      </c>
      <c r="H30" s="60"/>
      <c r="I30" s="60"/>
      <c r="J30" s="60"/>
      <c r="K30" s="60"/>
      <c r="L30" s="60"/>
      <c r="M30" s="60"/>
      <c r="N30" s="60"/>
      <c r="O30" s="40"/>
      <c r="P30" s="60"/>
      <c r="Q30" s="60"/>
      <c r="R30" s="83"/>
      <c r="S30" s="94"/>
      <c r="T30" s="111"/>
      <c r="U30" s="61" t="str">
        <f t="shared" si="0"/>
        <v>Windsor &amp; Maidenhead</v>
      </c>
      <c r="V30" s="115" t="b">
        <f t="shared" si="2"/>
        <v>0</v>
      </c>
      <c r="X30" s="114"/>
      <c r="Y30" s="114"/>
      <c r="Z30" s="114"/>
      <c r="AA30" s="114"/>
      <c r="AB30" s="114"/>
      <c r="AC30" s="114"/>
      <c r="AD30" s="114"/>
    </row>
    <row r="31" spans="1:30" s="68" customFormat="1" ht="13.5" customHeight="1" x14ac:dyDescent="0.2">
      <c r="A31" s="82"/>
      <c r="B31" s="69" t="s">
        <v>16</v>
      </c>
      <c r="C31" s="67"/>
      <c r="D31" s="181">
        <v>61</v>
      </c>
      <c r="E31" s="181">
        <v>5</v>
      </c>
      <c r="F31" s="70">
        <v>11</v>
      </c>
      <c r="G31" s="159">
        <f t="shared" si="1"/>
        <v>18.032786885245901</v>
      </c>
      <c r="H31" s="60"/>
      <c r="I31" s="60"/>
      <c r="J31" s="60"/>
      <c r="K31" s="60"/>
      <c r="L31" s="60"/>
      <c r="M31" s="60"/>
      <c r="N31" s="60"/>
      <c r="O31" s="40"/>
      <c r="P31" s="60"/>
      <c r="Q31" s="60"/>
      <c r="R31" s="83"/>
      <c r="S31" s="94"/>
      <c r="T31" s="111"/>
      <c r="U31" s="61" t="str">
        <f t="shared" si="0"/>
        <v>Wokingham</v>
      </c>
      <c r="V31" s="115" t="b">
        <f t="shared" si="2"/>
        <v>0</v>
      </c>
      <c r="X31" s="114"/>
      <c r="Y31" s="114"/>
      <c r="Z31" s="114"/>
      <c r="AA31" s="114"/>
      <c r="AB31" s="114"/>
      <c r="AC31" s="114"/>
      <c r="AD31" s="114"/>
    </row>
    <row r="32" spans="1:30" s="68" customFormat="1" ht="13.5" customHeight="1" x14ac:dyDescent="0.2">
      <c r="A32" s="82"/>
      <c r="B32" s="88" t="s">
        <v>23</v>
      </c>
      <c r="C32" s="67"/>
      <c r="D32" s="182">
        <v>4460</v>
      </c>
      <c r="E32" s="182">
        <v>890</v>
      </c>
      <c r="F32" s="90">
        <v>610</v>
      </c>
      <c r="G32" s="192">
        <f t="shared" si="1"/>
        <v>13.67713004484305</v>
      </c>
      <c r="H32" s="60"/>
      <c r="I32" s="60"/>
      <c r="J32" s="60"/>
      <c r="K32" s="60"/>
      <c r="L32" s="60"/>
      <c r="M32" s="60"/>
      <c r="N32" s="60"/>
      <c r="O32" s="40"/>
      <c r="P32" s="60"/>
      <c r="Q32" s="60"/>
      <c r="R32" s="83"/>
      <c r="S32" s="94"/>
      <c r="T32" s="111"/>
      <c r="U32" s="61" t="str">
        <f t="shared" si="0"/>
        <v>South East</v>
      </c>
      <c r="V32" s="115" t="b">
        <f t="shared" si="2"/>
        <v>0</v>
      </c>
      <c r="X32" s="114"/>
      <c r="Y32" s="114"/>
      <c r="Z32" s="114"/>
      <c r="AA32" s="114"/>
      <c r="AB32" s="114"/>
      <c r="AC32" s="114"/>
      <c r="AD32" s="114"/>
    </row>
    <row r="33" spans="1:30" s="68" customFormat="1" ht="13.5" customHeight="1" x14ac:dyDescent="0.2">
      <c r="A33" s="174"/>
      <c r="B33" s="185" t="s">
        <v>46</v>
      </c>
      <c r="C33" s="67"/>
      <c r="D33" s="186">
        <v>2840</v>
      </c>
      <c r="E33" s="186">
        <v>490</v>
      </c>
      <c r="F33" s="190">
        <v>450</v>
      </c>
      <c r="G33" s="193">
        <f t="shared" si="1"/>
        <v>15.845070422535212</v>
      </c>
      <c r="H33" s="60"/>
      <c r="I33" s="60"/>
      <c r="J33" s="60"/>
      <c r="K33" s="60"/>
      <c r="L33" s="60"/>
      <c r="M33" s="60"/>
      <c r="N33" s="60"/>
      <c r="O33" s="40"/>
      <c r="P33" s="60"/>
      <c r="Q33" s="60"/>
      <c r="R33" s="83"/>
      <c r="S33" s="94"/>
      <c r="T33" s="111"/>
      <c r="U33" s="175" t="str">
        <f t="shared" si="0"/>
        <v>South West</v>
      </c>
      <c r="V33" s="115" t="b">
        <f t="shared" si="2"/>
        <v>0</v>
      </c>
      <c r="X33" s="114"/>
      <c r="Y33" s="114"/>
      <c r="Z33" s="114"/>
      <c r="AA33" s="114"/>
      <c r="AB33" s="114"/>
      <c r="AC33" s="114"/>
      <c r="AD33" s="114"/>
    </row>
    <row r="34" spans="1:30" s="65" customFormat="1" ht="15" customHeight="1" x14ac:dyDescent="0.2">
      <c r="A34" s="79"/>
      <c r="B34" s="146" t="s">
        <v>40</v>
      </c>
      <c r="C34" s="58"/>
      <c r="D34" s="147">
        <v>30670</v>
      </c>
      <c r="E34" s="147">
        <v>6020</v>
      </c>
      <c r="F34" s="148">
        <v>4500</v>
      </c>
      <c r="G34" s="194">
        <f>IF(F34&gt;0,(F34/D34)*100,NA())</f>
        <v>14.672318226279751</v>
      </c>
      <c r="H34" s="58"/>
      <c r="I34" s="58"/>
      <c r="J34" s="58"/>
      <c r="K34" s="58"/>
      <c r="L34" s="58"/>
      <c r="M34" s="58"/>
      <c r="N34" s="58"/>
      <c r="O34" s="40"/>
      <c r="P34" s="60"/>
      <c r="Q34" s="60"/>
      <c r="R34" s="78"/>
      <c r="S34" s="92"/>
      <c r="T34" s="105"/>
      <c r="X34" s="114"/>
      <c r="Y34" s="114"/>
      <c r="Z34" s="114"/>
      <c r="AA34" s="114"/>
      <c r="AB34" s="114"/>
      <c r="AC34" s="114"/>
      <c r="AD34" s="114"/>
    </row>
    <row r="35" spans="1:30" s="65" customFormat="1" ht="20.25" customHeight="1" x14ac:dyDescent="0.2">
      <c r="A35" s="79"/>
      <c r="B35" s="144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78"/>
      <c r="S35" s="92"/>
      <c r="T35" s="105"/>
      <c r="X35" s="114"/>
      <c r="Y35" s="114"/>
      <c r="Z35" s="114"/>
      <c r="AA35" s="114"/>
      <c r="AB35" s="114"/>
      <c r="AC35" s="114"/>
      <c r="AD35" s="114"/>
    </row>
    <row r="36" spans="1:30" s="65" customFormat="1" ht="7.5" customHeight="1" x14ac:dyDescent="0.2">
      <c r="A36" s="79"/>
      <c r="B36" s="44"/>
      <c r="C36" s="44"/>
      <c r="D36" s="43"/>
      <c r="E36" s="43"/>
      <c r="F36" s="43"/>
      <c r="G36" s="43"/>
      <c r="H36" s="43"/>
      <c r="I36" s="45"/>
      <c r="J36" s="45"/>
      <c r="K36" s="45"/>
      <c r="L36" s="45"/>
      <c r="M36" s="45"/>
      <c r="N36" s="45"/>
      <c r="O36" s="45"/>
      <c r="P36" s="45"/>
      <c r="Q36" s="46"/>
      <c r="R36" s="78"/>
      <c r="S36" s="92"/>
      <c r="T36" s="105"/>
      <c r="X36" s="114"/>
      <c r="Y36" s="114"/>
      <c r="Z36" s="114"/>
      <c r="AA36" s="114"/>
      <c r="AB36" s="114"/>
      <c r="AC36" s="114"/>
      <c r="AD36" s="114"/>
    </row>
    <row r="37" spans="1:30" s="65" customFormat="1" ht="15" customHeight="1" x14ac:dyDescent="0.2">
      <c r="A37" s="319"/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1"/>
      <c r="S37" s="92"/>
      <c r="T37" s="105"/>
      <c r="X37" s="114"/>
      <c r="Y37" s="114"/>
      <c r="Z37" s="114"/>
      <c r="AA37" s="114"/>
      <c r="AB37" s="114"/>
      <c r="AC37" s="114"/>
      <c r="AD37" s="114"/>
    </row>
    <row r="38" spans="1:30" s="65" customFormat="1" ht="11.25" customHeight="1" x14ac:dyDescent="0.2">
      <c r="A38" s="322"/>
      <c r="B38" s="323"/>
      <c r="C38" s="323"/>
      <c r="D38" s="325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4"/>
      <c r="S38" s="92"/>
      <c r="T38" s="105"/>
      <c r="V38" s="110"/>
      <c r="X38" s="114"/>
      <c r="Y38" s="114"/>
      <c r="Z38" s="114"/>
      <c r="AA38" s="114"/>
      <c r="AB38" s="114"/>
      <c r="AC38" s="114"/>
      <c r="AD38" s="114"/>
    </row>
    <row r="39" spans="1:30" s="65" customFormat="1" ht="13.5" customHeight="1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6"/>
      <c r="S39" s="92"/>
      <c r="T39" s="157"/>
      <c r="U39" s="112"/>
      <c r="V39" s="112"/>
      <c r="W39" s="112"/>
      <c r="X39" s="114"/>
      <c r="Y39" s="114"/>
      <c r="Z39" s="114"/>
      <c r="AA39" s="114"/>
      <c r="AB39" s="114"/>
      <c r="AC39" s="114"/>
      <c r="AD39" s="114"/>
    </row>
    <row r="40" spans="1:30" s="65" customFormat="1" ht="15" customHeight="1" x14ac:dyDescent="0.25">
      <c r="A40" s="77"/>
      <c r="B40" s="143" t="s">
        <v>103</v>
      </c>
      <c r="C40" s="60"/>
      <c r="D40" s="60"/>
      <c r="E40" s="60"/>
      <c r="F40" s="60"/>
      <c r="G40" s="60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78"/>
      <c r="S40" s="92"/>
      <c r="T40" s="105"/>
      <c r="U40" s="112"/>
      <c r="V40" s="112"/>
      <c r="W40" s="112"/>
      <c r="X40" s="114"/>
      <c r="Y40" s="114"/>
    </row>
    <row r="41" spans="1:30" s="65" customFormat="1" ht="18" customHeight="1" x14ac:dyDescent="0.2">
      <c r="A41" s="79"/>
      <c r="B41" s="171"/>
      <c r="C41" s="60"/>
      <c r="D41" s="60"/>
      <c r="E41" s="60"/>
      <c r="F41" s="60"/>
      <c r="G41" s="60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78"/>
      <c r="S41" s="92"/>
      <c r="T41" s="105"/>
      <c r="U41" s="112"/>
      <c r="V41" s="112"/>
      <c r="W41" s="112"/>
      <c r="X41" s="114"/>
      <c r="Y41" s="114"/>
    </row>
    <row r="42" spans="1:30" s="65" customFormat="1" ht="36" customHeight="1" x14ac:dyDescent="0.2">
      <c r="A42" s="79"/>
      <c r="B42" s="67"/>
      <c r="C42" s="67"/>
      <c r="D42" s="168" t="s">
        <v>49</v>
      </c>
      <c r="E42" s="279" t="s">
        <v>84</v>
      </c>
      <c r="F42" s="139" t="s">
        <v>111</v>
      </c>
      <c r="G42" s="191" t="s">
        <v>29</v>
      </c>
      <c r="H42" s="170" t="s">
        <v>109</v>
      </c>
      <c r="I42" s="38"/>
      <c r="J42" s="38"/>
      <c r="K42" s="38"/>
      <c r="L42" s="38"/>
      <c r="M42" s="38"/>
      <c r="N42" s="38"/>
      <c r="O42" s="38"/>
      <c r="P42" s="38"/>
      <c r="Q42" s="38"/>
      <c r="R42" s="78"/>
      <c r="S42" s="92"/>
      <c r="T42" s="105"/>
      <c r="U42" s="112"/>
      <c r="V42" s="112"/>
      <c r="W42" s="112"/>
      <c r="X42" s="114"/>
      <c r="Y42" s="114"/>
    </row>
    <row r="43" spans="1:30" s="63" customFormat="1" ht="13.5" customHeight="1" x14ac:dyDescent="0.2">
      <c r="A43" s="80"/>
      <c r="B43" s="69" t="s">
        <v>0</v>
      </c>
      <c r="C43" s="67"/>
      <c r="D43" s="121">
        <v>14.545454545454545</v>
      </c>
      <c r="E43" s="280">
        <v>16.176470588235293</v>
      </c>
      <c r="F43" s="145">
        <v>17.142857142857142</v>
      </c>
      <c r="G43" s="165"/>
      <c r="H43" s="161">
        <f>(F43-D43)/D43</f>
        <v>0.17857142857142858</v>
      </c>
      <c r="I43" s="38"/>
      <c r="J43" s="38"/>
      <c r="K43" s="38"/>
      <c r="L43" s="38"/>
      <c r="M43" s="38"/>
      <c r="N43" s="38"/>
      <c r="O43" s="38"/>
      <c r="P43" s="38"/>
      <c r="Q43" s="38"/>
      <c r="R43" s="81"/>
      <c r="S43" s="93"/>
      <c r="T43" s="108"/>
      <c r="U43" s="49" t="str">
        <f>B43</f>
        <v>Bracknell Forest</v>
      </c>
      <c r="V43" s="50" t="b">
        <f t="shared" ref="V43:V65" si="3">IF(U43=$V$2,H43)</f>
        <v>0</v>
      </c>
      <c r="W43" s="112"/>
      <c r="X43" s="114"/>
      <c r="Y43" s="114"/>
      <c r="Z43" s="65"/>
      <c r="AA43" s="65"/>
      <c r="AB43" s="65"/>
      <c r="AC43" s="65"/>
      <c r="AD43" s="65"/>
    </row>
    <row r="44" spans="1:30" ht="13.5" customHeight="1" x14ac:dyDescent="0.2">
      <c r="A44" s="79"/>
      <c r="B44" s="69" t="s">
        <v>22</v>
      </c>
      <c r="C44" s="67"/>
      <c r="D44" s="121">
        <v>16</v>
      </c>
      <c r="E44" s="281">
        <v>14.40677966101695</v>
      </c>
      <c r="F44" s="159">
        <v>14.644351464435147</v>
      </c>
      <c r="G44" s="166"/>
      <c r="H44" s="162">
        <f t="shared" ref="H44:H67" si="4">(F44-D44)/D44</f>
        <v>-8.4728033472803332E-2</v>
      </c>
      <c r="I44" s="38"/>
      <c r="J44" s="41"/>
      <c r="K44" s="41"/>
      <c r="L44" s="41"/>
      <c r="M44" s="38"/>
      <c r="N44" s="38"/>
      <c r="O44" s="38"/>
      <c r="P44" s="38"/>
      <c r="Q44" s="38"/>
      <c r="R44" s="78"/>
      <c r="S44" s="92"/>
      <c r="T44" s="105"/>
      <c r="U44" s="49" t="str">
        <f t="shared" ref="U44:U65" si="5">B44</f>
        <v>Brighton &amp; Hove</v>
      </c>
      <c r="V44" s="50" t="b">
        <f t="shared" si="3"/>
        <v>0</v>
      </c>
      <c r="W44" s="112"/>
      <c r="X44" s="114"/>
      <c r="Y44" s="114"/>
    </row>
    <row r="45" spans="1:30" ht="13.5" customHeight="1" x14ac:dyDescent="0.2">
      <c r="A45" s="79"/>
      <c r="B45" s="69" t="s">
        <v>8</v>
      </c>
      <c r="C45" s="67"/>
      <c r="D45" s="121">
        <v>13.963963963963963</v>
      </c>
      <c r="E45" s="281">
        <v>19.36936936936937</v>
      </c>
      <c r="F45" s="159">
        <v>17.083333333333332</v>
      </c>
      <c r="G45" s="166"/>
      <c r="H45" s="162">
        <f t="shared" si="4"/>
        <v>0.22338709677419358</v>
      </c>
      <c r="I45" s="38"/>
      <c r="J45" s="41"/>
      <c r="K45" s="41"/>
      <c r="L45" s="41"/>
      <c r="M45" s="38"/>
      <c r="N45" s="38"/>
      <c r="O45" s="38"/>
      <c r="P45" s="38"/>
      <c r="Q45" s="38"/>
      <c r="R45" s="78"/>
      <c r="S45" s="92"/>
      <c r="T45" s="105"/>
      <c r="U45" s="49" t="str">
        <f t="shared" si="5"/>
        <v>Buckinghamshire</v>
      </c>
      <c r="V45" s="50" t="b">
        <f t="shared" si="3"/>
        <v>0</v>
      </c>
      <c r="W45" s="112"/>
      <c r="X45" s="114"/>
      <c r="Y45" s="114"/>
      <c r="Z45" s="116"/>
    </row>
    <row r="46" spans="1:30" ht="13.5" customHeight="1" x14ac:dyDescent="0.2">
      <c r="A46" s="79"/>
      <c r="B46" s="69" t="s">
        <v>4</v>
      </c>
      <c r="C46" s="67"/>
      <c r="D46" s="160">
        <v>12.048192771084338</v>
      </c>
      <c r="E46" s="281">
        <v>13.225806451612904</v>
      </c>
      <c r="F46" s="159">
        <v>8.3333333333333321</v>
      </c>
      <c r="G46" s="166"/>
      <c r="H46" s="162">
        <f t="shared" si="4"/>
        <v>-0.30833333333333346</v>
      </c>
      <c r="I46" s="38"/>
      <c r="J46" s="41"/>
      <c r="K46" s="41"/>
      <c r="L46" s="41"/>
      <c r="M46" s="38"/>
      <c r="N46" s="38"/>
      <c r="O46" s="38"/>
      <c r="P46" s="38"/>
      <c r="Q46" s="38"/>
      <c r="R46" s="78"/>
      <c r="S46" s="92"/>
      <c r="T46" s="105"/>
      <c r="U46" s="49" t="str">
        <f t="shared" si="5"/>
        <v>East Sussex</v>
      </c>
      <c r="V46" s="50" t="b">
        <f t="shared" si="3"/>
        <v>0</v>
      </c>
      <c r="W46" s="112"/>
      <c r="X46" s="114"/>
      <c r="Y46" s="114"/>
      <c r="Z46" s="106"/>
    </row>
    <row r="47" spans="1:30" ht="13.5" customHeight="1" x14ac:dyDescent="0.2">
      <c r="A47" s="79"/>
      <c r="B47" s="69" t="s">
        <v>6</v>
      </c>
      <c r="C47" s="67"/>
      <c r="D47" s="121">
        <v>18.225419664268586</v>
      </c>
      <c r="E47" s="281">
        <v>11.581291759465479</v>
      </c>
      <c r="F47" s="159">
        <v>17.464114832535884</v>
      </c>
      <c r="G47" s="166"/>
      <c r="H47" s="162">
        <f t="shared" si="4"/>
        <v>-4.1771594056912692E-2</v>
      </c>
      <c r="I47" s="38"/>
      <c r="J47" s="41"/>
      <c r="K47" s="41"/>
      <c r="L47" s="41"/>
      <c r="M47" s="38"/>
      <c r="N47" s="38"/>
      <c r="O47" s="38"/>
      <c r="P47" s="38"/>
      <c r="Q47" s="38"/>
      <c r="R47" s="78"/>
      <c r="S47" s="92"/>
      <c r="T47" s="105"/>
      <c r="U47" s="49" t="str">
        <f t="shared" si="5"/>
        <v>Hampshire</v>
      </c>
      <c r="V47" s="50" t="b">
        <f t="shared" si="3"/>
        <v>0</v>
      </c>
      <c r="W47" s="112"/>
      <c r="X47" s="114"/>
      <c r="Y47" s="114"/>
    </row>
    <row r="48" spans="1:30" ht="13.5" customHeight="1" x14ac:dyDescent="0.2">
      <c r="A48" s="79"/>
      <c r="B48" s="69" t="s">
        <v>1</v>
      </c>
      <c r="C48" s="67"/>
      <c r="D48" s="121">
        <v>16.883116883116884</v>
      </c>
      <c r="E48" s="281">
        <v>15.384615384615385</v>
      </c>
      <c r="F48" s="159">
        <v>19.736842105263158</v>
      </c>
      <c r="G48" s="166"/>
      <c r="H48" s="162">
        <f t="shared" si="4"/>
        <v>0.16902834008097159</v>
      </c>
      <c r="I48" s="38"/>
      <c r="J48" s="41"/>
      <c r="K48" s="41"/>
      <c r="L48" s="41"/>
      <c r="M48" s="38"/>
      <c r="N48" s="38"/>
      <c r="O48" s="38"/>
      <c r="P48" s="38"/>
      <c r="Q48" s="38"/>
      <c r="R48" s="78"/>
      <c r="S48" s="92"/>
      <c r="T48" s="105"/>
      <c r="U48" s="49" t="str">
        <f t="shared" si="5"/>
        <v>Isle of Wight</v>
      </c>
      <c r="V48" s="50" t="b">
        <f t="shared" si="3"/>
        <v>0</v>
      </c>
      <c r="W48" s="112"/>
      <c r="X48" s="114"/>
      <c r="Y48" s="114"/>
    </row>
    <row r="49" spans="1:25" ht="13.5" customHeight="1" x14ac:dyDescent="0.2">
      <c r="A49" s="79"/>
      <c r="B49" s="69" t="s">
        <v>9</v>
      </c>
      <c r="C49" s="67"/>
      <c r="D49" s="121">
        <v>13.949275362318842</v>
      </c>
      <c r="E49" s="281">
        <v>10.651828298887123</v>
      </c>
      <c r="F49" s="159">
        <v>10</v>
      </c>
      <c r="G49" s="166"/>
      <c r="H49" s="162">
        <f t="shared" si="4"/>
        <v>-0.28311688311688316</v>
      </c>
      <c r="I49" s="38"/>
      <c r="J49" s="41"/>
      <c r="K49" s="41"/>
      <c r="L49" s="41"/>
      <c r="M49" s="38"/>
      <c r="N49" s="38"/>
      <c r="O49" s="38"/>
      <c r="P49" s="38"/>
      <c r="Q49" s="38"/>
      <c r="R49" s="78"/>
      <c r="S49" s="92"/>
      <c r="T49" s="105"/>
      <c r="U49" s="49" t="str">
        <f t="shared" si="5"/>
        <v>Kent</v>
      </c>
      <c r="V49" s="50" t="b">
        <f t="shared" si="3"/>
        <v>0</v>
      </c>
      <c r="W49" s="112"/>
      <c r="X49" s="114"/>
      <c r="Y49" s="114"/>
    </row>
    <row r="50" spans="1:25" s="65" customFormat="1" ht="13.5" customHeight="1" x14ac:dyDescent="0.2">
      <c r="A50" s="79"/>
      <c r="B50" s="69" t="s">
        <v>2</v>
      </c>
      <c r="C50" s="67"/>
      <c r="D50" s="121">
        <v>18.543046357615893</v>
      </c>
      <c r="E50" s="281">
        <v>23.188405797101449</v>
      </c>
      <c r="F50" s="159">
        <v>26.277372262773724</v>
      </c>
      <c r="G50" s="166"/>
      <c r="H50" s="162">
        <f t="shared" si="4"/>
        <v>0.41710114702815448</v>
      </c>
      <c r="I50" s="38"/>
      <c r="J50" s="41"/>
      <c r="K50" s="41"/>
      <c r="L50" s="41"/>
      <c r="M50" s="38"/>
      <c r="N50" s="38"/>
      <c r="O50" s="38"/>
      <c r="P50" s="38"/>
      <c r="Q50" s="38"/>
      <c r="R50" s="78"/>
      <c r="S50" s="92"/>
      <c r="T50" s="105"/>
      <c r="U50" s="49" t="str">
        <f t="shared" si="5"/>
        <v>Medway</v>
      </c>
      <c r="V50" s="50" t="b">
        <f t="shared" si="3"/>
        <v>0</v>
      </c>
      <c r="W50" s="112"/>
      <c r="X50" s="114"/>
      <c r="Y50" s="114"/>
    </row>
    <row r="51" spans="1:25" s="65" customFormat="1" ht="13.5" customHeight="1" x14ac:dyDescent="0.2">
      <c r="A51" s="79"/>
      <c r="B51" s="69" t="s">
        <v>10</v>
      </c>
      <c r="C51" s="67"/>
      <c r="D51" s="121">
        <v>19.047619047619047</v>
      </c>
      <c r="E51" s="281">
        <v>14.788732394366196</v>
      </c>
      <c r="F51" s="159">
        <v>19.078947368421055</v>
      </c>
      <c r="G51" s="166"/>
      <c r="H51" s="162">
        <f t="shared" si="4"/>
        <v>1.6447368421053899E-3</v>
      </c>
      <c r="I51" s="38"/>
      <c r="J51" s="41"/>
      <c r="K51" s="41"/>
      <c r="L51" s="41"/>
      <c r="M51" s="38"/>
      <c r="N51" s="38"/>
      <c r="O51" s="38"/>
      <c r="P51" s="38"/>
      <c r="Q51" s="38"/>
      <c r="R51" s="78"/>
      <c r="S51" s="92"/>
      <c r="T51" s="105"/>
      <c r="U51" s="49" t="str">
        <f t="shared" si="5"/>
        <v>Milton Keynes</v>
      </c>
      <c r="V51" s="50" t="b">
        <f t="shared" si="3"/>
        <v>0</v>
      </c>
      <c r="W51" s="112"/>
      <c r="X51" s="114"/>
      <c r="Y51" s="114"/>
    </row>
    <row r="52" spans="1:25" s="65" customFormat="1" ht="13.5" customHeight="1" x14ac:dyDescent="0.2">
      <c r="A52" s="79"/>
      <c r="B52" s="69" t="s">
        <v>11</v>
      </c>
      <c r="C52" s="67"/>
      <c r="D52" s="121">
        <v>14.450867052023122</v>
      </c>
      <c r="E52" s="281">
        <v>9.6685082872928181</v>
      </c>
      <c r="F52" s="159">
        <v>8.0555555555555554</v>
      </c>
      <c r="G52" s="166"/>
      <c r="H52" s="162">
        <f t="shared" si="4"/>
        <v>-0.44255555555555559</v>
      </c>
      <c r="I52" s="38"/>
      <c r="J52" s="41"/>
      <c r="K52" s="41"/>
      <c r="L52" s="41"/>
      <c r="M52" s="38"/>
      <c r="N52" s="38"/>
      <c r="O52" s="38"/>
      <c r="P52" s="38"/>
      <c r="Q52" s="38"/>
      <c r="R52" s="78"/>
      <c r="S52" s="92"/>
      <c r="T52" s="105"/>
      <c r="U52" s="49" t="str">
        <f t="shared" si="5"/>
        <v>Oxfordshire</v>
      </c>
      <c r="V52" s="50" t="b">
        <f t="shared" si="3"/>
        <v>0</v>
      </c>
      <c r="W52" s="112"/>
      <c r="X52" s="114"/>
      <c r="Y52" s="114"/>
    </row>
    <row r="53" spans="1:25" s="65" customFormat="1" ht="13.5" customHeight="1" x14ac:dyDescent="0.2">
      <c r="A53" s="79"/>
      <c r="B53" s="69" t="s">
        <v>12</v>
      </c>
      <c r="C53" s="67"/>
      <c r="D53" s="121">
        <v>14.04494382022472</v>
      </c>
      <c r="E53" s="281">
        <v>8.1967213114754092</v>
      </c>
      <c r="F53" s="159">
        <v>13.450292397660817</v>
      </c>
      <c r="G53" s="166"/>
      <c r="H53" s="162">
        <f t="shared" si="4"/>
        <v>-4.2339181286549878E-2</v>
      </c>
      <c r="I53" s="38"/>
      <c r="J53" s="41"/>
      <c r="K53" s="41"/>
      <c r="L53" s="41"/>
      <c r="M53" s="38"/>
      <c r="N53" s="38"/>
      <c r="O53" s="38"/>
      <c r="P53" s="38"/>
      <c r="Q53" s="38"/>
      <c r="R53" s="78"/>
      <c r="S53" s="92"/>
      <c r="T53" s="105"/>
      <c r="U53" s="49" t="str">
        <f t="shared" si="5"/>
        <v>Portsmouth</v>
      </c>
      <c r="V53" s="50" t="b">
        <f t="shared" si="3"/>
        <v>0</v>
      </c>
      <c r="W53" s="112"/>
      <c r="X53" s="114"/>
      <c r="Y53" s="114"/>
    </row>
    <row r="54" spans="1:25" s="65" customFormat="1" ht="13.5" customHeight="1" x14ac:dyDescent="0.2">
      <c r="A54" s="79"/>
      <c r="B54" s="69" t="s">
        <v>3</v>
      </c>
      <c r="C54" s="67"/>
      <c r="D54" s="121">
        <v>19.417475728155338</v>
      </c>
      <c r="E54" s="281">
        <v>24.299065420560748</v>
      </c>
      <c r="F54" s="159">
        <v>22.115384615384613</v>
      </c>
      <c r="G54" s="166"/>
      <c r="H54" s="162">
        <f t="shared" si="4"/>
        <v>0.13894230769230767</v>
      </c>
      <c r="I54" s="38"/>
      <c r="J54" s="41"/>
      <c r="K54" s="41"/>
      <c r="L54" s="41"/>
      <c r="M54" s="38"/>
      <c r="N54" s="38"/>
      <c r="O54" s="38"/>
      <c r="P54" s="38"/>
      <c r="Q54" s="38"/>
      <c r="R54" s="78"/>
      <c r="S54" s="92"/>
      <c r="T54" s="105"/>
      <c r="U54" s="49" t="str">
        <f t="shared" si="5"/>
        <v>Reading</v>
      </c>
      <c r="V54" s="50" t="b">
        <f t="shared" si="3"/>
        <v>0</v>
      </c>
      <c r="W54" s="112"/>
      <c r="X54" s="114"/>
      <c r="Y54" s="114"/>
    </row>
    <row r="55" spans="1:25" s="65" customFormat="1" ht="13.5" customHeight="1" x14ac:dyDescent="0.2">
      <c r="A55" s="79"/>
      <c r="B55" s="69" t="s">
        <v>13</v>
      </c>
      <c r="C55" s="67"/>
      <c r="D55" s="121">
        <v>14.814814814814813</v>
      </c>
      <c r="E55" s="281">
        <v>27.631578947368425</v>
      </c>
      <c r="F55" s="159">
        <v>17.045454545454543</v>
      </c>
      <c r="G55" s="166"/>
      <c r="H55" s="162">
        <f t="shared" si="4"/>
        <v>0.1505681818181818</v>
      </c>
      <c r="I55" s="38"/>
      <c r="J55" s="41"/>
      <c r="K55" s="41"/>
      <c r="L55" s="41"/>
      <c r="M55" s="38"/>
      <c r="N55" s="38"/>
      <c r="O55" s="38"/>
      <c r="P55" s="38"/>
      <c r="Q55" s="38"/>
      <c r="R55" s="78"/>
      <c r="S55" s="92"/>
      <c r="T55" s="105"/>
      <c r="U55" s="49" t="str">
        <f t="shared" si="5"/>
        <v>Slough</v>
      </c>
      <c r="V55" s="50" t="b">
        <f t="shared" si="3"/>
        <v>0</v>
      </c>
      <c r="W55" s="112"/>
      <c r="X55" s="114"/>
      <c r="Y55" s="114"/>
    </row>
    <row r="56" spans="1:25" s="65" customFormat="1" ht="13.5" customHeight="1" x14ac:dyDescent="0.2">
      <c r="A56" s="79"/>
      <c r="B56" s="69" t="s">
        <v>28</v>
      </c>
      <c r="C56" s="67"/>
      <c r="D56" s="121">
        <v>12.149532710280374</v>
      </c>
      <c r="E56" s="281">
        <v>13.191489361702127</v>
      </c>
      <c r="F56" s="159">
        <v>11.397058823529411</v>
      </c>
      <c r="G56" s="166"/>
      <c r="H56" s="162">
        <f t="shared" si="4"/>
        <v>-6.1934389140271537E-2</v>
      </c>
      <c r="I56" s="38"/>
      <c r="J56" s="41"/>
      <c r="K56" s="41"/>
      <c r="L56" s="41"/>
      <c r="M56" s="38"/>
      <c r="N56" s="38"/>
      <c r="O56" s="38"/>
      <c r="P56" s="38"/>
      <c r="Q56" s="38"/>
      <c r="R56" s="78"/>
      <c r="S56" s="92"/>
      <c r="T56" s="105"/>
      <c r="U56" s="49" t="str">
        <f t="shared" si="5"/>
        <v>Somerset</v>
      </c>
      <c r="V56" s="50" t="b">
        <f t="shared" si="3"/>
        <v>0</v>
      </c>
      <c r="W56" s="112"/>
      <c r="X56" s="114"/>
      <c r="Y56" s="114"/>
    </row>
    <row r="57" spans="1:25" s="65" customFormat="1" ht="13.5" customHeight="1" x14ac:dyDescent="0.2">
      <c r="A57" s="79"/>
      <c r="B57" s="69" t="s">
        <v>14</v>
      </c>
      <c r="C57" s="67"/>
      <c r="D57" s="121">
        <v>35.028248587570623</v>
      </c>
      <c r="E57" s="281">
        <v>16.38418079096045</v>
      </c>
      <c r="F57" s="159">
        <v>11.904761904761903</v>
      </c>
      <c r="G57" s="167"/>
      <c r="H57" s="162">
        <f t="shared" si="4"/>
        <v>-0.66013824884792627</v>
      </c>
      <c r="I57" s="38"/>
      <c r="J57" s="41"/>
      <c r="K57" s="41"/>
      <c r="L57" s="41"/>
      <c r="M57" s="38"/>
      <c r="N57" s="38"/>
      <c r="O57" s="38"/>
      <c r="P57" s="38"/>
      <c r="Q57" s="38"/>
      <c r="R57" s="78"/>
      <c r="S57" s="92"/>
      <c r="T57" s="105"/>
      <c r="U57" s="49" t="str">
        <f t="shared" si="5"/>
        <v>Southampton</v>
      </c>
      <c r="V57" s="50" t="b">
        <f t="shared" si="3"/>
        <v>0</v>
      </c>
      <c r="W57" s="112"/>
      <c r="X57" s="114"/>
      <c r="Y57" s="114"/>
    </row>
    <row r="58" spans="1:25" s="65" customFormat="1" ht="13.5" customHeight="1" x14ac:dyDescent="0.2">
      <c r="A58" s="79"/>
      <c r="B58" s="69" t="s">
        <v>7</v>
      </c>
      <c r="C58" s="67"/>
      <c r="D58" s="121">
        <v>15.320910973084887</v>
      </c>
      <c r="E58" s="281">
        <v>17.228464419475657</v>
      </c>
      <c r="F58" s="159">
        <v>11.478260869565217</v>
      </c>
      <c r="G58" s="167"/>
      <c r="H58" s="162">
        <f t="shared" si="4"/>
        <v>-0.25081081081081086</v>
      </c>
      <c r="I58" s="38"/>
      <c r="J58" s="41"/>
      <c r="K58" s="41"/>
      <c r="L58" s="41"/>
      <c r="M58" s="38"/>
      <c r="N58" s="38"/>
      <c r="O58" s="38"/>
      <c r="P58" s="38"/>
      <c r="Q58" s="38"/>
      <c r="R58" s="78"/>
      <c r="S58" s="92"/>
      <c r="T58" s="105"/>
      <c r="U58" s="49" t="str">
        <f t="shared" si="5"/>
        <v>Surrey</v>
      </c>
      <c r="V58" s="50" t="b">
        <f t="shared" si="3"/>
        <v>0</v>
      </c>
      <c r="W58" s="112"/>
      <c r="X58" s="114"/>
      <c r="Y58" s="114"/>
    </row>
    <row r="59" spans="1:25" s="65" customFormat="1" ht="13.5" customHeight="1" x14ac:dyDescent="0.2">
      <c r="A59" s="137"/>
      <c r="B59" s="69" t="s">
        <v>44</v>
      </c>
      <c r="C59" s="67"/>
      <c r="D59" s="121">
        <v>26.732673267326735</v>
      </c>
      <c r="E59" s="281">
        <v>13.675213675213676</v>
      </c>
      <c r="F59" s="159">
        <v>20.869565217391305</v>
      </c>
      <c r="G59" s="167"/>
      <c r="H59" s="162">
        <f t="shared" si="4"/>
        <v>-0.21932367149758461</v>
      </c>
      <c r="I59" s="38"/>
      <c r="J59" s="41"/>
      <c r="K59" s="41"/>
      <c r="L59" s="41"/>
      <c r="M59" s="38"/>
      <c r="N59" s="38"/>
      <c r="O59" s="38"/>
      <c r="P59" s="38"/>
      <c r="Q59" s="38"/>
      <c r="R59" s="78"/>
      <c r="S59" s="92"/>
      <c r="T59" s="105"/>
      <c r="U59" s="49" t="str">
        <f t="shared" si="5"/>
        <v>Swindon</v>
      </c>
      <c r="V59" s="50" t="b">
        <f t="shared" si="3"/>
        <v>0</v>
      </c>
      <c r="W59" s="112"/>
      <c r="X59" s="114"/>
      <c r="Y59" s="114"/>
    </row>
    <row r="60" spans="1:25" s="65" customFormat="1" ht="13.5" customHeight="1" x14ac:dyDescent="0.2">
      <c r="A60" s="137"/>
      <c r="B60" s="69" t="s">
        <v>82</v>
      </c>
      <c r="C60" s="67"/>
      <c r="D60" s="121">
        <v>14.018691588785046</v>
      </c>
      <c r="E60" s="281">
        <v>8.1632653061224492</v>
      </c>
      <c r="F60" s="159">
        <v>32.183908045977013</v>
      </c>
      <c r="G60" s="167"/>
      <c r="H60" s="162">
        <f t="shared" si="4"/>
        <v>1.2957854406130271</v>
      </c>
      <c r="I60" s="38"/>
      <c r="J60" s="41"/>
      <c r="K60" s="41"/>
      <c r="L60" s="41"/>
      <c r="M60" s="38"/>
      <c r="N60" s="38"/>
      <c r="O60" s="38"/>
      <c r="P60" s="38"/>
      <c r="Q60" s="38"/>
      <c r="R60" s="78"/>
      <c r="S60" s="92"/>
      <c r="T60" s="105"/>
      <c r="U60" s="49" t="str">
        <f t="shared" si="5"/>
        <v>Torbay</v>
      </c>
      <c r="V60" s="50" t="b">
        <f t="shared" si="3"/>
        <v>0</v>
      </c>
      <c r="W60" s="112"/>
      <c r="X60" s="114"/>
      <c r="Y60" s="114"/>
    </row>
    <row r="61" spans="1:25" s="65" customFormat="1" ht="13.5" customHeight="1" x14ac:dyDescent="0.2">
      <c r="A61" s="79"/>
      <c r="B61" s="69" t="s">
        <v>15</v>
      </c>
      <c r="C61" s="67"/>
      <c r="D61" s="160">
        <v>15.789473684210526</v>
      </c>
      <c r="E61" s="281">
        <v>17.073170731707318</v>
      </c>
      <c r="F61" s="159">
        <v>10.989010989010989</v>
      </c>
      <c r="G61" s="167"/>
      <c r="H61" s="162">
        <f t="shared" si="4"/>
        <v>-0.304029304029304</v>
      </c>
      <c r="I61" s="38"/>
      <c r="J61" s="41"/>
      <c r="K61" s="41"/>
      <c r="L61" s="41"/>
      <c r="M61" s="38"/>
      <c r="N61" s="38"/>
      <c r="O61" s="38"/>
      <c r="P61" s="38"/>
      <c r="Q61" s="38"/>
      <c r="R61" s="78"/>
      <c r="S61" s="92"/>
      <c r="T61" s="105"/>
      <c r="U61" s="49" t="str">
        <f t="shared" si="5"/>
        <v>West Berkshire</v>
      </c>
      <c r="V61" s="50" t="b">
        <f t="shared" si="3"/>
        <v>0</v>
      </c>
      <c r="W61" s="112"/>
      <c r="X61" s="114"/>
      <c r="Y61" s="114"/>
    </row>
    <row r="62" spans="1:25" s="65" customFormat="1" ht="13.5" customHeight="1" x14ac:dyDescent="0.2">
      <c r="A62" s="79"/>
      <c r="B62" s="69" t="s">
        <v>5</v>
      </c>
      <c r="C62" s="67"/>
      <c r="D62" s="160">
        <v>14.250614250614252</v>
      </c>
      <c r="E62" s="281">
        <v>13.814432989690722</v>
      </c>
      <c r="F62" s="159">
        <v>13.707865168539326</v>
      </c>
      <c r="G62" s="167"/>
      <c r="H62" s="162">
        <f t="shared" si="4"/>
        <v>-3.8086013173188715E-2</v>
      </c>
      <c r="I62" s="38"/>
      <c r="J62" s="41"/>
      <c r="K62" s="41"/>
      <c r="L62" s="41"/>
      <c r="M62" s="38"/>
      <c r="N62" s="38"/>
      <c r="O62" s="38"/>
      <c r="P62" s="38"/>
      <c r="Q62" s="38"/>
      <c r="R62" s="78"/>
      <c r="S62" s="92"/>
      <c r="T62" s="105"/>
      <c r="U62" s="49" t="str">
        <f t="shared" si="5"/>
        <v>West Sussex</v>
      </c>
      <c r="V62" s="50" t="b">
        <f t="shared" si="3"/>
        <v>0</v>
      </c>
      <c r="W62" s="112"/>
      <c r="X62" s="114"/>
      <c r="Y62" s="114"/>
    </row>
    <row r="63" spans="1:25" s="65" customFormat="1" ht="13.5" customHeight="1" x14ac:dyDescent="0.2">
      <c r="A63" s="79"/>
      <c r="B63" s="69" t="s">
        <v>21</v>
      </c>
      <c r="C63" s="67"/>
      <c r="D63" s="121">
        <v>25.862068965517242</v>
      </c>
      <c r="E63" s="281">
        <v>48.979591836734691</v>
      </c>
      <c r="F63" s="159">
        <v>32.142857142857146</v>
      </c>
      <c r="G63" s="167"/>
      <c r="H63" s="162">
        <f t="shared" si="4"/>
        <v>0.24285714285714294</v>
      </c>
      <c r="I63" s="38"/>
      <c r="J63" s="41"/>
      <c r="K63" s="41"/>
      <c r="L63" s="41"/>
      <c r="M63" s="38"/>
      <c r="N63" s="38"/>
      <c r="O63" s="38"/>
      <c r="P63" s="38"/>
      <c r="Q63" s="38"/>
      <c r="R63" s="78"/>
      <c r="S63" s="92"/>
      <c r="T63" s="105"/>
      <c r="U63" s="49" t="str">
        <f t="shared" si="5"/>
        <v>Windsor &amp; Maidenhead</v>
      </c>
      <c r="V63" s="50" t="b">
        <f t="shared" si="3"/>
        <v>0</v>
      </c>
      <c r="W63" s="112"/>
      <c r="X63" s="114"/>
      <c r="Y63" s="114"/>
    </row>
    <row r="64" spans="1:25" s="65" customFormat="1" ht="13.5" customHeight="1" x14ac:dyDescent="0.2">
      <c r="A64" s="79"/>
      <c r="B64" s="69" t="s">
        <v>16</v>
      </c>
      <c r="C64" s="67"/>
      <c r="D64" s="121">
        <v>27.868852459016392</v>
      </c>
      <c r="E64" s="281">
        <v>26.229508196721312</v>
      </c>
      <c r="F64" s="159">
        <v>18.032786885245901</v>
      </c>
      <c r="G64" s="167"/>
      <c r="H64" s="162">
        <f t="shared" si="4"/>
        <v>-0.3529411764705882</v>
      </c>
      <c r="I64" s="38"/>
      <c r="J64" s="41"/>
      <c r="K64" s="41"/>
      <c r="L64" s="41"/>
      <c r="M64" s="38"/>
      <c r="N64" s="38"/>
      <c r="O64" s="38"/>
      <c r="P64" s="38"/>
      <c r="Q64" s="38"/>
      <c r="R64" s="78"/>
      <c r="S64" s="92"/>
      <c r="T64" s="105"/>
      <c r="U64" s="49" t="str">
        <f t="shared" si="5"/>
        <v>Wokingham</v>
      </c>
      <c r="V64" s="50" t="b">
        <f t="shared" si="3"/>
        <v>0</v>
      </c>
    </row>
    <row r="65" spans="1:31" s="65" customFormat="1" ht="13.5" customHeight="1" x14ac:dyDescent="0.2">
      <c r="A65" s="79"/>
      <c r="B65" s="88" t="s">
        <v>23</v>
      </c>
      <c r="C65" s="67"/>
      <c r="D65" s="195">
        <v>16.464891041162229</v>
      </c>
      <c r="E65" s="282">
        <v>14.80637813211845</v>
      </c>
      <c r="F65" s="192">
        <v>13.67713004484305</v>
      </c>
      <c r="G65" s="167"/>
      <c r="H65" s="163">
        <f t="shared" si="4"/>
        <v>-0.1693154840411501</v>
      </c>
      <c r="I65" s="38"/>
      <c r="J65" s="41"/>
      <c r="K65" s="41"/>
      <c r="L65" s="41"/>
      <c r="M65" s="38"/>
      <c r="N65" s="38"/>
      <c r="O65" s="38"/>
      <c r="P65" s="38"/>
      <c r="Q65" s="38"/>
      <c r="R65" s="78"/>
      <c r="S65" s="92"/>
      <c r="T65" s="105"/>
      <c r="U65" s="49" t="str">
        <f t="shared" si="5"/>
        <v>South East</v>
      </c>
      <c r="V65" s="50" t="b">
        <f t="shared" si="3"/>
        <v>0</v>
      </c>
    </row>
    <row r="66" spans="1:31" s="65" customFormat="1" ht="13.5" customHeight="1" x14ac:dyDescent="0.2">
      <c r="A66" s="137"/>
      <c r="B66" s="185" t="s">
        <v>46</v>
      </c>
      <c r="C66" s="67"/>
      <c r="D66" s="196">
        <v>18.21561338289963</v>
      </c>
      <c r="E66" s="283">
        <v>15.467625899280577</v>
      </c>
      <c r="F66" s="193">
        <v>15.845070422535212</v>
      </c>
      <c r="G66" s="167"/>
      <c r="H66" s="189">
        <f t="shared" si="4"/>
        <v>-0.13013797068123026</v>
      </c>
      <c r="I66" s="38"/>
      <c r="J66" s="41"/>
      <c r="K66" s="41"/>
      <c r="L66" s="41"/>
      <c r="M66" s="38"/>
      <c r="N66" s="38"/>
      <c r="O66" s="38"/>
      <c r="P66" s="38"/>
      <c r="Q66" s="38"/>
      <c r="R66" s="78"/>
      <c r="S66" s="92"/>
      <c r="T66" s="105"/>
      <c r="U66" s="117"/>
      <c r="V66" s="179"/>
    </row>
    <row r="67" spans="1:31" s="65" customFormat="1" ht="13.5" customHeight="1" x14ac:dyDescent="0.2">
      <c r="A67" s="79"/>
      <c r="B67" s="146" t="s">
        <v>40</v>
      </c>
      <c r="C67" s="58"/>
      <c r="D67" s="197">
        <v>15.960798039901993</v>
      </c>
      <c r="E67" s="284">
        <v>15.803541597059805</v>
      </c>
      <c r="F67" s="194">
        <v>14.672318226279751</v>
      </c>
      <c r="G67" s="167"/>
      <c r="H67" s="164">
        <f t="shared" si="4"/>
        <v>-8.0727781305235669E-2</v>
      </c>
      <c r="I67" s="38"/>
      <c r="J67" s="38"/>
      <c r="K67" s="38"/>
      <c r="L67" s="38"/>
      <c r="M67" s="38"/>
      <c r="N67" s="38"/>
      <c r="O67" s="38"/>
      <c r="P67" s="38"/>
      <c r="Q67" s="38"/>
      <c r="R67" s="78"/>
      <c r="S67" s="92"/>
      <c r="T67" s="105"/>
    </row>
    <row r="68" spans="1:31" s="65" customFormat="1" ht="19.5" customHeight="1" x14ac:dyDescent="0.2">
      <c r="A68" s="137"/>
      <c r="B68" s="59"/>
      <c r="C68" s="59"/>
      <c r="D68" s="55"/>
      <c r="E68" s="55"/>
      <c r="F68" s="55"/>
      <c r="G68" s="55"/>
      <c r="H68" s="55"/>
      <c r="I68" s="38"/>
      <c r="J68" s="38"/>
      <c r="K68" s="38"/>
      <c r="L68" s="38"/>
      <c r="M68" s="38"/>
      <c r="N68" s="38"/>
      <c r="O68" s="38"/>
      <c r="P68" s="38"/>
      <c r="Q68" s="38"/>
      <c r="R68" s="78"/>
      <c r="S68" s="92"/>
      <c r="T68" s="105"/>
      <c r="AA68" s="117"/>
    </row>
    <row r="69" spans="1:31" s="65" customFormat="1" ht="19.5" customHeight="1" x14ac:dyDescent="0.2">
      <c r="A69" s="137"/>
      <c r="B69" s="59"/>
      <c r="C69" s="59"/>
      <c r="D69" s="55"/>
      <c r="E69" s="55"/>
      <c r="F69" s="55"/>
      <c r="G69" s="55"/>
      <c r="H69" s="55"/>
      <c r="I69" s="38"/>
      <c r="J69" s="38"/>
      <c r="K69" s="38"/>
      <c r="L69" s="38"/>
      <c r="M69" s="38"/>
      <c r="N69" s="38"/>
      <c r="O69" s="38"/>
      <c r="P69" s="38"/>
      <c r="Q69" s="38"/>
      <c r="R69" s="78"/>
      <c r="S69" s="92"/>
      <c r="T69" s="105"/>
      <c r="AA69" s="117"/>
    </row>
    <row r="70" spans="1:31" s="65" customFormat="1" ht="6" customHeight="1" x14ac:dyDescent="0.2">
      <c r="A70" s="137"/>
      <c r="B70" s="59"/>
      <c r="C70" s="59"/>
      <c r="D70" s="55"/>
      <c r="E70" s="55"/>
      <c r="F70" s="55"/>
      <c r="G70" s="55"/>
      <c r="H70" s="55"/>
      <c r="I70" s="38"/>
      <c r="J70" s="38"/>
      <c r="K70" s="38"/>
      <c r="L70" s="38"/>
      <c r="M70" s="38"/>
      <c r="N70" s="38"/>
      <c r="O70" s="38"/>
      <c r="P70" s="38"/>
      <c r="Q70" s="38"/>
      <c r="R70" s="78"/>
      <c r="S70" s="92"/>
      <c r="T70" s="105"/>
      <c r="AA70" s="117"/>
    </row>
    <row r="71" spans="1:31" s="65" customFormat="1" ht="9.75" customHeight="1" x14ac:dyDescent="0.2">
      <c r="A71" s="137"/>
      <c r="B71" s="59"/>
      <c r="C71" s="59"/>
      <c r="D71" s="55"/>
      <c r="E71" s="55"/>
      <c r="F71" s="55"/>
      <c r="G71" s="55"/>
      <c r="H71" s="55"/>
      <c r="I71" s="38"/>
      <c r="J71" s="38"/>
      <c r="K71" s="38"/>
      <c r="L71" s="38"/>
      <c r="M71" s="38"/>
      <c r="N71" s="38"/>
      <c r="O71" s="38"/>
      <c r="P71" s="38"/>
      <c r="Q71" s="38"/>
      <c r="R71" s="78"/>
      <c r="S71" s="92"/>
      <c r="T71" s="105"/>
      <c r="AA71" s="117"/>
    </row>
    <row r="72" spans="1:31" s="65" customFormat="1" ht="12" customHeight="1" x14ac:dyDescent="0.2">
      <c r="A72" s="79"/>
      <c r="B72" s="59"/>
      <c r="C72" s="59"/>
      <c r="D72" s="55"/>
      <c r="E72" s="55"/>
      <c r="F72" s="55"/>
      <c r="G72" s="55"/>
      <c r="H72" s="55"/>
      <c r="I72" s="38"/>
      <c r="J72" s="38"/>
      <c r="K72" s="38"/>
      <c r="L72" s="38"/>
      <c r="M72" s="38"/>
      <c r="N72" s="38"/>
      <c r="O72" s="38"/>
      <c r="P72" s="38"/>
      <c r="Q72" s="38"/>
      <c r="R72" s="78"/>
      <c r="S72" s="92"/>
      <c r="T72" s="105"/>
      <c r="AA72" s="117"/>
    </row>
    <row r="73" spans="1:31" s="65" customFormat="1" ht="11.25" customHeight="1" x14ac:dyDescent="0.2">
      <c r="A73" s="137"/>
      <c r="B73" s="59"/>
      <c r="C73" s="59"/>
      <c r="D73" s="55"/>
      <c r="E73" s="55"/>
      <c r="F73" s="55"/>
      <c r="G73" s="55"/>
      <c r="H73" s="55"/>
      <c r="I73" s="38"/>
      <c r="J73" s="38"/>
      <c r="K73" s="38"/>
      <c r="L73" s="38"/>
      <c r="M73" s="38"/>
      <c r="N73" s="38"/>
      <c r="O73" s="38"/>
      <c r="P73" s="38"/>
      <c r="Q73" s="38"/>
      <c r="R73" s="78"/>
      <c r="S73" s="92"/>
      <c r="T73" s="105"/>
      <c r="AA73" s="117"/>
    </row>
    <row r="74" spans="1:31" s="65" customFormat="1" ht="7.5" customHeight="1" x14ac:dyDescent="0.2">
      <c r="A74" s="79"/>
      <c r="B74" s="44"/>
      <c r="C74" s="44"/>
      <c r="D74" s="43"/>
      <c r="E74" s="43"/>
      <c r="F74" s="43"/>
      <c r="G74" s="43"/>
      <c r="H74" s="43"/>
      <c r="I74" s="45"/>
      <c r="J74" s="45"/>
      <c r="K74" s="45"/>
      <c r="L74" s="45"/>
      <c r="M74" s="45"/>
      <c r="N74" s="45"/>
      <c r="O74" s="45"/>
      <c r="P74" s="45"/>
      <c r="Q74" s="46"/>
      <c r="R74" s="78"/>
      <c r="S74" s="92"/>
      <c r="T74" s="105"/>
    </row>
    <row r="75" spans="1:31" s="65" customFormat="1" ht="15" customHeight="1" x14ac:dyDescent="0.2">
      <c r="A75" s="319"/>
      <c r="B75" s="320"/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1"/>
      <c r="S75" s="92"/>
      <c r="T75" s="105"/>
    </row>
    <row r="76" spans="1:31" s="65" customFormat="1" ht="11.25" customHeight="1" x14ac:dyDescent="0.2">
      <c r="A76" s="322"/>
      <c r="B76" s="323"/>
      <c r="C76" s="323"/>
      <c r="D76" s="325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4"/>
      <c r="S76" s="92"/>
      <c r="T76" s="105"/>
    </row>
    <row r="77" spans="1:31" ht="18.75" customHeight="1" x14ac:dyDescent="0.2">
      <c r="A77" s="74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6"/>
      <c r="S77" s="92"/>
      <c r="T77" s="105"/>
      <c r="AE77" s="65"/>
    </row>
    <row r="78" spans="1:31" ht="18.75" customHeight="1" x14ac:dyDescent="0.2">
      <c r="A78" s="79"/>
      <c r="B78" s="87" t="s">
        <v>51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8"/>
      <c r="S78" s="92"/>
      <c r="T78" s="105"/>
      <c r="U78" s="107" t="e">
        <f>VLOOKUP(V78,$U$10:$V$31,2,FALSE)</f>
        <v>#N/A</v>
      </c>
      <c r="V78" s="107" t="str">
        <f>Home!$B$7</f>
        <v>(None)</v>
      </c>
      <c r="W78" s="48" t="str">
        <f>"Selected LA- "&amp;V78</f>
        <v>Selected LA- (None)</v>
      </c>
    </row>
    <row r="79" spans="1:31" ht="18.75" customHeight="1" x14ac:dyDescent="0.2">
      <c r="A79" s="84"/>
      <c r="B79" s="85"/>
      <c r="C79" s="85"/>
      <c r="D79" s="124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6"/>
      <c r="S79" s="92"/>
      <c r="T79" s="105"/>
    </row>
    <row r="80" spans="1:31" ht="13.5" customHeight="1" x14ac:dyDescent="0.2">
      <c r="A80" s="74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6"/>
      <c r="S80" s="92"/>
      <c r="T80" s="105"/>
      <c r="V80" s="154">
        <v>0</v>
      </c>
      <c r="W80" s="65">
        <v>21.5</v>
      </c>
    </row>
    <row r="81" spans="1:30" s="63" customFormat="1" ht="15" customHeight="1" x14ac:dyDescent="0.2">
      <c r="A81" s="80"/>
      <c r="B81" s="143" t="s">
        <v>91</v>
      </c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1"/>
      <c r="S81" s="93"/>
      <c r="T81" s="108"/>
      <c r="U81" s="153" t="s">
        <v>41</v>
      </c>
      <c r="V81" s="155">
        <f>G108</f>
        <v>12.469437652811736</v>
      </c>
      <c r="W81" s="156">
        <f>V81</f>
        <v>12.469437652811736</v>
      </c>
      <c r="X81" s="109"/>
      <c r="Y81" s="109"/>
      <c r="Z81" s="109"/>
      <c r="AA81" s="109"/>
      <c r="AB81" s="109"/>
      <c r="AC81" s="109"/>
      <c r="AD81" s="109"/>
    </row>
    <row r="82" spans="1:30" ht="18" customHeight="1" x14ac:dyDescent="0.2">
      <c r="A82" s="79"/>
      <c r="B82" s="171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40"/>
      <c r="P82" s="60"/>
      <c r="Q82" s="60"/>
      <c r="R82" s="78"/>
      <c r="S82" s="92"/>
      <c r="T82" s="105"/>
      <c r="U82" s="153" t="s">
        <v>45</v>
      </c>
      <c r="V82" s="178">
        <f>G109</f>
        <v>14.453125</v>
      </c>
      <c r="W82" s="156">
        <f>V82</f>
        <v>14.453125</v>
      </c>
    </row>
    <row r="83" spans="1:30" s="68" customFormat="1" ht="12" customHeight="1" x14ac:dyDescent="0.2">
      <c r="A83" s="82"/>
      <c r="B83" s="67"/>
      <c r="C83" s="67"/>
      <c r="D83" s="313" t="s">
        <v>38</v>
      </c>
      <c r="E83" s="313" t="s">
        <v>48</v>
      </c>
      <c r="F83" s="315" t="s">
        <v>47</v>
      </c>
      <c r="G83" s="315" t="s">
        <v>110</v>
      </c>
      <c r="H83" s="60"/>
      <c r="I83" s="60"/>
      <c r="J83" s="60"/>
      <c r="K83" s="60"/>
      <c r="L83" s="60"/>
      <c r="M83" s="60"/>
      <c r="N83" s="60"/>
      <c r="O83" s="40"/>
      <c r="P83" s="60"/>
      <c r="Q83" s="60"/>
      <c r="R83" s="83"/>
      <c r="S83" s="94"/>
      <c r="T83" s="111"/>
      <c r="U83" s="153" t="s">
        <v>42</v>
      </c>
      <c r="V83" s="177">
        <f>G110</f>
        <v>13.614035087719298</v>
      </c>
      <c r="W83" s="177">
        <f>V83</f>
        <v>13.614035087719298</v>
      </c>
      <c r="X83" s="114"/>
      <c r="Y83" s="114"/>
      <c r="Z83" s="114"/>
      <c r="AA83" s="114"/>
      <c r="AB83" s="114"/>
      <c r="AC83" s="114"/>
      <c r="AD83" s="114"/>
    </row>
    <row r="84" spans="1:30" s="68" customFormat="1" ht="12" customHeight="1" x14ac:dyDescent="0.2">
      <c r="A84" s="82"/>
      <c r="B84" s="67"/>
      <c r="C84" s="67"/>
      <c r="D84" s="314"/>
      <c r="E84" s="314"/>
      <c r="F84" s="316"/>
      <c r="G84" s="316"/>
      <c r="H84" s="60"/>
      <c r="I84" s="60"/>
      <c r="J84" s="60"/>
      <c r="K84" s="60"/>
      <c r="L84" s="60"/>
      <c r="M84" s="60"/>
      <c r="N84" s="60"/>
      <c r="O84" s="40"/>
      <c r="P84" s="60"/>
      <c r="Q84" s="60"/>
      <c r="R84" s="83"/>
      <c r="S84" s="94"/>
      <c r="T84" s="111"/>
      <c r="V84" s="154"/>
      <c r="W84" s="155"/>
      <c r="X84" s="114"/>
      <c r="Y84" s="114"/>
      <c r="Z84" s="114"/>
      <c r="AA84" s="114"/>
      <c r="AB84" s="114"/>
      <c r="AC84" s="114"/>
      <c r="AD84" s="114"/>
    </row>
    <row r="85" spans="1:30" s="68" customFormat="1" ht="12" customHeight="1" x14ac:dyDescent="0.2">
      <c r="A85" s="82"/>
      <c r="B85" s="67"/>
      <c r="C85" s="67"/>
      <c r="D85" s="314"/>
      <c r="E85" s="314"/>
      <c r="F85" s="316"/>
      <c r="G85" s="316"/>
      <c r="H85" s="60"/>
      <c r="I85" s="60"/>
      <c r="J85" s="60"/>
      <c r="K85" s="60"/>
      <c r="L85" s="60"/>
      <c r="M85" s="60"/>
      <c r="N85" s="60"/>
      <c r="O85" s="40"/>
      <c r="P85" s="60"/>
      <c r="Q85" s="60"/>
      <c r="R85" s="83"/>
      <c r="S85" s="94"/>
      <c r="T85" s="111"/>
      <c r="U85" s="153"/>
      <c r="V85" s="154"/>
      <c r="W85" s="155"/>
      <c r="X85" s="114"/>
      <c r="Y85" s="114"/>
      <c r="Z85" s="114"/>
      <c r="AA85" s="114"/>
      <c r="AB85" s="114"/>
      <c r="AC85" s="114"/>
      <c r="AD85" s="114"/>
    </row>
    <row r="86" spans="1:30" s="68" customFormat="1" ht="13.5" customHeight="1" x14ac:dyDescent="0.2">
      <c r="A86" s="82"/>
      <c r="B86" s="69" t="s">
        <v>0</v>
      </c>
      <c r="C86" s="67"/>
      <c r="D86" s="121">
        <v>66.7</v>
      </c>
      <c r="E86" s="121">
        <v>15.200000000000001</v>
      </c>
      <c r="F86" s="159">
        <v>10.4</v>
      </c>
      <c r="G86" s="145">
        <f>IF(F86&gt;0,(F86/D86)*100,NA())</f>
        <v>15.592203898050974</v>
      </c>
      <c r="H86" s="60"/>
      <c r="I86" s="60"/>
      <c r="J86" s="60"/>
      <c r="K86" s="60"/>
      <c r="L86" s="60"/>
      <c r="M86" s="60"/>
      <c r="N86" s="60"/>
      <c r="O86" s="40"/>
      <c r="P86" s="60"/>
      <c r="Q86" s="60"/>
      <c r="R86" s="83"/>
      <c r="S86" s="94"/>
      <c r="T86" s="111"/>
      <c r="U86" s="61" t="str">
        <f t="shared" ref="U86:U109" si="6">B86</f>
        <v>Bracknell Forest</v>
      </c>
      <c r="V86" s="115" t="b">
        <f>IF(U86=$V$2,45)</f>
        <v>0</v>
      </c>
      <c r="X86" s="114"/>
      <c r="Y86" s="114"/>
      <c r="Z86" s="114"/>
      <c r="AA86" s="114"/>
      <c r="AB86" s="114"/>
      <c r="AC86" s="114"/>
      <c r="AD86" s="114"/>
    </row>
    <row r="87" spans="1:30" s="68" customFormat="1" ht="13.5" customHeight="1" x14ac:dyDescent="0.2">
      <c r="A87" s="82"/>
      <c r="B87" s="69" t="s">
        <v>22</v>
      </c>
      <c r="C87" s="67"/>
      <c r="D87" s="121">
        <v>213.9</v>
      </c>
      <c r="E87" s="121">
        <v>91.600000000000009</v>
      </c>
      <c r="F87" s="159">
        <v>31.700000000000003</v>
      </c>
      <c r="G87" s="159">
        <f t="shared" ref="G87:G110" si="7">IF(F87&gt;0,(F87/D87)*100,NA())</f>
        <v>14.820009350163629</v>
      </c>
      <c r="H87" s="60"/>
      <c r="I87" s="60"/>
      <c r="J87" s="60"/>
      <c r="K87" s="60"/>
      <c r="L87" s="60"/>
      <c r="M87" s="60"/>
      <c r="N87" s="60"/>
      <c r="O87" s="40"/>
      <c r="P87" s="60"/>
      <c r="Q87" s="60"/>
      <c r="R87" s="83"/>
      <c r="S87" s="94"/>
      <c r="T87" s="111"/>
      <c r="U87" s="61" t="str">
        <f t="shared" si="6"/>
        <v>Brighton &amp; Hove</v>
      </c>
      <c r="V87" s="115" t="b">
        <f t="shared" ref="V87:V109" si="8">IF(U87=$V$2,45)</f>
        <v>0</v>
      </c>
      <c r="X87" s="114"/>
      <c r="Y87" s="114"/>
      <c r="Z87" s="114"/>
      <c r="AA87" s="114"/>
      <c r="AB87" s="114"/>
      <c r="AC87" s="114"/>
      <c r="AD87" s="114"/>
    </row>
    <row r="88" spans="1:30" s="68" customFormat="1" ht="13.5" customHeight="1" x14ac:dyDescent="0.2">
      <c r="A88" s="82"/>
      <c r="B88" s="69" t="s">
        <v>8</v>
      </c>
      <c r="C88" s="67"/>
      <c r="D88" s="121">
        <v>224.60000000000002</v>
      </c>
      <c r="E88" s="121">
        <v>82.7</v>
      </c>
      <c r="F88" s="159">
        <v>30.8</v>
      </c>
      <c r="G88" s="159">
        <f t="shared" si="7"/>
        <v>13.713268032056988</v>
      </c>
      <c r="H88" s="60"/>
      <c r="I88" s="60"/>
      <c r="J88" s="60"/>
      <c r="K88" s="60"/>
      <c r="L88" s="60"/>
      <c r="M88" s="60"/>
      <c r="N88" s="60"/>
      <c r="O88" s="40"/>
      <c r="P88" s="60"/>
      <c r="Q88" s="60"/>
      <c r="R88" s="83"/>
      <c r="S88" s="94"/>
      <c r="T88" s="111"/>
      <c r="U88" s="61" t="str">
        <f t="shared" si="6"/>
        <v>Buckinghamshire</v>
      </c>
      <c r="V88" s="115" t="b">
        <f t="shared" si="8"/>
        <v>0</v>
      </c>
      <c r="X88" s="114"/>
      <c r="Y88" s="114"/>
      <c r="Z88" s="114"/>
      <c r="AA88" s="114"/>
      <c r="AB88" s="114"/>
      <c r="AC88" s="114"/>
      <c r="AD88" s="114"/>
    </row>
    <row r="89" spans="1:30" s="68" customFormat="1" ht="13.5" customHeight="1" x14ac:dyDescent="0.2">
      <c r="A89" s="82"/>
      <c r="B89" s="69" t="s">
        <v>4</v>
      </c>
      <c r="C89" s="67"/>
      <c r="D89" s="121">
        <v>298.10000000000002</v>
      </c>
      <c r="E89" s="121">
        <v>33</v>
      </c>
      <c r="F89" s="269">
        <v>0</v>
      </c>
      <c r="G89" s="159" t="e">
        <f t="shared" si="7"/>
        <v>#N/A</v>
      </c>
      <c r="H89" s="60"/>
      <c r="I89" s="60"/>
      <c r="J89" s="60"/>
      <c r="K89" s="60"/>
      <c r="L89" s="60"/>
      <c r="M89" s="60"/>
      <c r="N89" s="60"/>
      <c r="O89" s="40"/>
      <c r="P89" s="60"/>
      <c r="Q89" s="60"/>
      <c r="R89" s="83"/>
      <c r="S89" s="94"/>
      <c r="T89" s="111"/>
      <c r="U89" s="61" t="str">
        <f t="shared" si="6"/>
        <v>East Sussex</v>
      </c>
      <c r="V89" s="115" t="b">
        <f t="shared" si="8"/>
        <v>0</v>
      </c>
      <c r="X89" s="114"/>
      <c r="Y89" s="114"/>
      <c r="Z89" s="114"/>
      <c r="AA89" s="114"/>
      <c r="AB89" s="114"/>
      <c r="AC89" s="114"/>
      <c r="AD89" s="114"/>
    </row>
    <row r="90" spans="1:30" s="68" customFormat="1" ht="13.5" customHeight="1" x14ac:dyDescent="0.2">
      <c r="A90" s="82"/>
      <c r="B90" s="69" t="s">
        <v>6</v>
      </c>
      <c r="C90" s="67"/>
      <c r="D90" s="121">
        <v>389.40000000000003</v>
      </c>
      <c r="E90" s="121">
        <v>45</v>
      </c>
      <c r="F90" s="159">
        <v>68.100000000000009</v>
      </c>
      <c r="G90" s="159">
        <f t="shared" si="7"/>
        <v>17.488443759630201</v>
      </c>
      <c r="H90" s="60"/>
      <c r="I90" s="60"/>
      <c r="J90" s="60"/>
      <c r="K90" s="60"/>
      <c r="L90" s="60"/>
      <c r="M90" s="60"/>
      <c r="N90" s="60"/>
      <c r="O90" s="40"/>
      <c r="P90" s="60"/>
      <c r="Q90" s="60"/>
      <c r="R90" s="83"/>
      <c r="S90" s="94"/>
      <c r="T90" s="111"/>
      <c r="U90" s="61" t="str">
        <f t="shared" si="6"/>
        <v>Hampshire</v>
      </c>
      <c r="V90" s="115" t="b">
        <f t="shared" si="8"/>
        <v>0</v>
      </c>
      <c r="X90" s="114"/>
      <c r="Y90" s="114"/>
      <c r="Z90" s="114"/>
      <c r="AA90" s="114"/>
      <c r="AB90" s="114"/>
      <c r="AC90" s="114"/>
      <c r="AD90" s="114"/>
    </row>
    <row r="91" spans="1:30" s="68" customFormat="1" ht="13.5" customHeight="1" x14ac:dyDescent="0.2">
      <c r="A91" s="82"/>
      <c r="B91" s="69" t="s">
        <v>1</v>
      </c>
      <c r="C91" s="67"/>
      <c r="D91" s="121">
        <v>72.600000000000009</v>
      </c>
      <c r="E91" s="121">
        <v>10.5</v>
      </c>
      <c r="F91" s="159">
        <v>13.100000000000001</v>
      </c>
      <c r="G91" s="159">
        <f t="shared" si="7"/>
        <v>18.044077134986225</v>
      </c>
      <c r="H91" s="60"/>
      <c r="I91" s="60"/>
      <c r="J91" s="60"/>
      <c r="K91" s="60"/>
      <c r="L91" s="60"/>
      <c r="M91" s="60"/>
      <c r="N91" s="60"/>
      <c r="O91" s="40"/>
      <c r="P91" s="60"/>
      <c r="Q91" s="60"/>
      <c r="R91" s="83"/>
      <c r="S91" s="94"/>
      <c r="T91" s="111"/>
      <c r="U91" s="61" t="str">
        <f t="shared" si="6"/>
        <v>Isle of Wight</v>
      </c>
      <c r="V91" s="115" t="b">
        <f t="shared" si="8"/>
        <v>0</v>
      </c>
      <c r="X91" s="114"/>
      <c r="Y91" s="114"/>
      <c r="Z91" s="114"/>
      <c r="AA91" s="114"/>
      <c r="AB91" s="114"/>
      <c r="AC91" s="114"/>
      <c r="AD91" s="114"/>
    </row>
    <row r="92" spans="1:30" s="68" customFormat="1" ht="13.5" customHeight="1" x14ac:dyDescent="0.2">
      <c r="A92" s="82"/>
      <c r="B92" s="69" t="s">
        <v>9</v>
      </c>
      <c r="C92" s="67"/>
      <c r="D92" s="121">
        <v>676.6</v>
      </c>
      <c r="E92" s="121">
        <v>105.80000000000001</v>
      </c>
      <c r="F92" s="159">
        <v>59.400000000000006</v>
      </c>
      <c r="G92" s="159">
        <f t="shared" si="7"/>
        <v>8.7791900679869936</v>
      </c>
      <c r="H92" s="60"/>
      <c r="I92" s="60"/>
      <c r="J92" s="60"/>
      <c r="K92" s="60"/>
      <c r="L92" s="60"/>
      <c r="M92" s="60"/>
      <c r="N92" s="60"/>
      <c r="O92" s="40"/>
      <c r="P92" s="60"/>
      <c r="Q92" s="60"/>
      <c r="R92" s="83"/>
      <c r="S92" s="94"/>
      <c r="T92" s="111"/>
      <c r="U92" s="61" t="str">
        <f t="shared" si="6"/>
        <v>Kent</v>
      </c>
      <c r="V92" s="115" t="b">
        <f t="shared" si="8"/>
        <v>0</v>
      </c>
      <c r="X92" s="114"/>
      <c r="Y92" s="114"/>
      <c r="Z92" s="114"/>
      <c r="AA92" s="114"/>
      <c r="AB92" s="114"/>
      <c r="AC92" s="114"/>
      <c r="AD92" s="114"/>
    </row>
    <row r="93" spans="1:30" s="68" customFormat="1" ht="13.5" customHeight="1" x14ac:dyDescent="0.2">
      <c r="A93" s="82"/>
      <c r="B93" s="69" t="s">
        <v>2</v>
      </c>
      <c r="C93" s="67"/>
      <c r="D93" s="121">
        <v>130.6</v>
      </c>
      <c r="E93" s="121">
        <v>25.6</v>
      </c>
      <c r="F93" s="159">
        <v>34.200000000000003</v>
      </c>
      <c r="G93" s="159">
        <f t="shared" si="7"/>
        <v>26.186830015313937</v>
      </c>
      <c r="H93" s="60"/>
      <c r="I93" s="60"/>
      <c r="J93" s="60"/>
      <c r="K93" s="60"/>
      <c r="L93" s="60"/>
      <c r="M93" s="60"/>
      <c r="N93" s="60"/>
      <c r="O93" s="40"/>
      <c r="P93" s="60"/>
      <c r="Q93" s="60"/>
      <c r="R93" s="83"/>
      <c r="S93" s="94"/>
      <c r="T93" s="111"/>
      <c r="U93" s="61" t="str">
        <f t="shared" si="6"/>
        <v>Medway</v>
      </c>
      <c r="V93" s="115" t="b">
        <f t="shared" si="8"/>
        <v>0</v>
      </c>
      <c r="X93" s="114"/>
      <c r="Y93" s="114"/>
      <c r="Z93" s="114"/>
      <c r="AA93" s="114"/>
      <c r="AB93" s="114"/>
      <c r="AC93" s="114"/>
      <c r="AD93" s="114"/>
    </row>
    <row r="94" spans="1:30" s="68" customFormat="1" ht="13.5" customHeight="1" x14ac:dyDescent="0.2">
      <c r="A94" s="82"/>
      <c r="B94" s="69" t="s">
        <v>10</v>
      </c>
      <c r="C94" s="67"/>
      <c r="D94" s="121">
        <v>145.1</v>
      </c>
      <c r="E94" s="121">
        <v>36.800000000000004</v>
      </c>
      <c r="F94" s="159">
        <v>27.400000000000002</v>
      </c>
      <c r="G94" s="159">
        <f t="shared" si="7"/>
        <v>18.883528600964855</v>
      </c>
      <c r="H94" s="60"/>
      <c r="I94" s="60"/>
      <c r="J94" s="60"/>
      <c r="K94" s="60"/>
      <c r="L94" s="60"/>
      <c r="M94" s="60"/>
      <c r="N94" s="60"/>
      <c r="O94" s="40"/>
      <c r="P94" s="60"/>
      <c r="Q94" s="60"/>
      <c r="R94" s="83"/>
      <c r="S94" s="94"/>
      <c r="T94" s="111"/>
      <c r="U94" s="61" t="str">
        <f t="shared" si="6"/>
        <v>Milton Keynes</v>
      </c>
      <c r="V94" s="115" t="b">
        <f t="shared" si="8"/>
        <v>0</v>
      </c>
      <c r="X94" s="114"/>
      <c r="Y94" s="114"/>
      <c r="Z94" s="114"/>
      <c r="AA94" s="114"/>
      <c r="AB94" s="114"/>
      <c r="AC94" s="114"/>
      <c r="AD94" s="114"/>
    </row>
    <row r="95" spans="1:30" s="68" customFormat="1" ht="13.5" customHeight="1" x14ac:dyDescent="0.2">
      <c r="A95" s="82"/>
      <c r="B95" s="69" t="s">
        <v>11</v>
      </c>
      <c r="C95" s="67"/>
      <c r="D95" s="121">
        <v>315.70000000000005</v>
      </c>
      <c r="E95" s="121">
        <v>37.4</v>
      </c>
      <c r="F95" s="159">
        <v>23.400000000000002</v>
      </c>
      <c r="G95" s="159">
        <f t="shared" si="7"/>
        <v>7.4121000950269247</v>
      </c>
      <c r="H95" s="60"/>
      <c r="I95" s="60"/>
      <c r="J95" s="60"/>
      <c r="K95" s="60"/>
      <c r="L95" s="60"/>
      <c r="M95" s="60"/>
      <c r="N95" s="60"/>
      <c r="O95" s="40"/>
      <c r="P95" s="60"/>
      <c r="Q95" s="60"/>
      <c r="R95" s="83"/>
      <c r="S95" s="94"/>
      <c r="T95" s="111"/>
      <c r="U95" s="61" t="str">
        <f t="shared" si="6"/>
        <v>Oxfordshire</v>
      </c>
      <c r="V95" s="115" t="b">
        <f t="shared" si="8"/>
        <v>0</v>
      </c>
      <c r="X95" s="114"/>
      <c r="Y95" s="114"/>
      <c r="Z95" s="114"/>
      <c r="AA95" s="114"/>
      <c r="AB95" s="114"/>
      <c r="AC95" s="114"/>
      <c r="AD95" s="114"/>
    </row>
    <row r="96" spans="1:30" s="68" customFormat="1" ht="13.5" customHeight="1" x14ac:dyDescent="0.2">
      <c r="A96" s="82"/>
      <c r="B96" s="69" t="s">
        <v>12</v>
      </c>
      <c r="C96" s="67"/>
      <c r="D96" s="121">
        <v>157.5</v>
      </c>
      <c r="E96" s="121">
        <v>27.1</v>
      </c>
      <c r="F96" s="159">
        <v>19.900000000000002</v>
      </c>
      <c r="G96" s="159">
        <f t="shared" si="7"/>
        <v>12.634920634920634</v>
      </c>
      <c r="H96" s="60"/>
      <c r="I96" s="60"/>
      <c r="J96" s="60"/>
      <c r="K96" s="60"/>
      <c r="L96" s="60"/>
      <c r="M96" s="60"/>
      <c r="N96" s="60"/>
      <c r="O96" s="40"/>
      <c r="P96" s="60"/>
      <c r="Q96" s="60"/>
      <c r="R96" s="83"/>
      <c r="S96" s="94"/>
      <c r="T96" s="111"/>
      <c r="U96" s="61" t="str">
        <f t="shared" si="6"/>
        <v>Portsmouth</v>
      </c>
      <c r="V96" s="115" t="b">
        <f t="shared" si="8"/>
        <v>0</v>
      </c>
      <c r="X96" s="114"/>
      <c r="Y96" s="114"/>
      <c r="Z96" s="114"/>
      <c r="AA96" s="114"/>
      <c r="AB96" s="114"/>
      <c r="AC96" s="114"/>
      <c r="AD96" s="114"/>
    </row>
    <row r="97" spans="1:30" s="68" customFormat="1" ht="13.5" customHeight="1" x14ac:dyDescent="0.2">
      <c r="A97" s="82"/>
      <c r="B97" s="69" t="s">
        <v>3</v>
      </c>
      <c r="C97" s="67"/>
      <c r="D97" s="121">
        <v>95.800000000000011</v>
      </c>
      <c r="E97" s="121">
        <v>21.8</v>
      </c>
      <c r="F97" s="159">
        <v>18.5</v>
      </c>
      <c r="G97" s="159">
        <f t="shared" si="7"/>
        <v>19.311064718162836</v>
      </c>
      <c r="H97" s="60"/>
      <c r="I97" s="60"/>
      <c r="J97" s="60"/>
      <c r="K97" s="60"/>
      <c r="L97" s="60"/>
      <c r="M97" s="60"/>
      <c r="N97" s="60"/>
      <c r="O97" s="40"/>
      <c r="P97" s="60"/>
      <c r="Q97" s="60"/>
      <c r="R97" s="83"/>
      <c r="S97" s="94"/>
      <c r="T97" s="111"/>
      <c r="U97" s="61" t="str">
        <f t="shared" si="6"/>
        <v>Reading</v>
      </c>
      <c r="V97" s="115" t="b">
        <f t="shared" si="8"/>
        <v>0</v>
      </c>
      <c r="X97" s="114"/>
      <c r="Y97" s="114"/>
      <c r="Z97" s="114"/>
      <c r="AA97" s="114"/>
      <c r="AB97" s="114"/>
      <c r="AC97" s="114"/>
      <c r="AD97" s="114"/>
    </row>
    <row r="98" spans="1:30" s="68" customFormat="1" ht="13.5" customHeight="1" x14ac:dyDescent="0.2">
      <c r="A98" s="82"/>
      <c r="B98" s="69" t="s">
        <v>13</v>
      </c>
      <c r="C98" s="67"/>
      <c r="D98" s="121">
        <v>83.300000000000011</v>
      </c>
      <c r="E98" s="121">
        <v>55.7</v>
      </c>
      <c r="F98" s="159">
        <v>13</v>
      </c>
      <c r="G98" s="159">
        <f t="shared" si="7"/>
        <v>15.606242496998798</v>
      </c>
      <c r="H98" s="60"/>
      <c r="I98" s="60"/>
      <c r="J98" s="60"/>
      <c r="K98" s="60"/>
      <c r="L98" s="60"/>
      <c r="M98" s="60"/>
      <c r="N98" s="60"/>
      <c r="O98" s="40"/>
      <c r="P98" s="60"/>
      <c r="Q98" s="60"/>
      <c r="R98" s="83"/>
      <c r="S98" s="94"/>
      <c r="T98" s="111"/>
      <c r="U98" s="61" t="str">
        <f t="shared" si="6"/>
        <v>Slough</v>
      </c>
      <c r="V98" s="115" t="b">
        <f t="shared" si="8"/>
        <v>0</v>
      </c>
      <c r="X98" s="114"/>
      <c r="Y98" s="114"/>
      <c r="Z98" s="114"/>
      <c r="AA98" s="114"/>
      <c r="AB98" s="114"/>
      <c r="AC98" s="114"/>
      <c r="AD98" s="114"/>
    </row>
    <row r="99" spans="1:30" s="68" customFormat="1" ht="13.5" customHeight="1" x14ac:dyDescent="0.2">
      <c r="A99" s="82"/>
      <c r="B99" s="69" t="s">
        <v>28</v>
      </c>
      <c r="C99" s="67"/>
      <c r="D99" s="121">
        <v>252.5</v>
      </c>
      <c r="E99" s="121">
        <v>45.5</v>
      </c>
      <c r="F99" s="159">
        <v>27.200000000000003</v>
      </c>
      <c r="G99" s="159">
        <f t="shared" si="7"/>
        <v>10.772277227722773</v>
      </c>
      <c r="H99" s="60"/>
      <c r="I99" s="60"/>
      <c r="J99" s="60"/>
      <c r="K99" s="60"/>
      <c r="L99" s="60"/>
      <c r="M99" s="60"/>
      <c r="N99" s="60"/>
      <c r="O99" s="40"/>
      <c r="P99" s="60"/>
      <c r="Q99" s="60"/>
      <c r="R99" s="83"/>
      <c r="S99" s="94"/>
      <c r="T99" s="111"/>
      <c r="U99" s="61" t="str">
        <f t="shared" si="6"/>
        <v>Somerset</v>
      </c>
      <c r="V99" s="115" t="b">
        <f t="shared" si="8"/>
        <v>0</v>
      </c>
      <c r="X99" s="114"/>
      <c r="Y99" s="114"/>
      <c r="Z99" s="114"/>
      <c r="AA99" s="114"/>
      <c r="AB99" s="114"/>
      <c r="AC99" s="114"/>
      <c r="AD99" s="114"/>
    </row>
    <row r="100" spans="1:30" s="68" customFormat="1" ht="13.5" customHeight="1" x14ac:dyDescent="0.2">
      <c r="A100" s="82"/>
      <c r="B100" s="69" t="s">
        <v>14</v>
      </c>
      <c r="C100" s="67"/>
      <c r="D100" s="121">
        <v>118.2</v>
      </c>
      <c r="E100" s="121">
        <v>43.900000000000006</v>
      </c>
      <c r="F100" s="159">
        <v>13</v>
      </c>
      <c r="G100" s="159">
        <f t="shared" si="7"/>
        <v>10.998307952622673</v>
      </c>
      <c r="H100" s="60"/>
      <c r="I100" s="60"/>
      <c r="J100" s="60"/>
      <c r="K100" s="60"/>
      <c r="L100" s="60"/>
      <c r="M100" s="60"/>
      <c r="N100" s="60"/>
      <c r="O100" s="40"/>
      <c r="P100" s="60"/>
      <c r="Q100" s="60"/>
      <c r="R100" s="83"/>
      <c r="S100" s="94"/>
      <c r="T100" s="111"/>
      <c r="U100" s="61" t="str">
        <f t="shared" si="6"/>
        <v>Southampton</v>
      </c>
      <c r="V100" s="115" t="b">
        <f t="shared" si="8"/>
        <v>0</v>
      </c>
      <c r="X100" s="114"/>
      <c r="Y100" s="114"/>
      <c r="Z100" s="114"/>
      <c r="AA100" s="114"/>
      <c r="AB100" s="114"/>
      <c r="AC100" s="114"/>
      <c r="AD100" s="114"/>
    </row>
    <row r="101" spans="1:30" s="68" customFormat="1" ht="13.5" customHeight="1" x14ac:dyDescent="0.2">
      <c r="A101" s="82"/>
      <c r="B101" s="69" t="s">
        <v>7</v>
      </c>
      <c r="C101" s="67"/>
      <c r="D101" s="121">
        <v>507.70000000000005</v>
      </c>
      <c r="E101" s="121">
        <v>86.300000000000011</v>
      </c>
      <c r="F101" s="159">
        <v>54.400000000000006</v>
      </c>
      <c r="G101" s="159">
        <f t="shared" si="7"/>
        <v>10.714989166830806</v>
      </c>
      <c r="H101" s="60"/>
      <c r="I101" s="60"/>
      <c r="J101" s="60"/>
      <c r="K101" s="60"/>
      <c r="L101" s="60"/>
      <c r="M101" s="60"/>
      <c r="N101" s="60"/>
      <c r="O101" s="40"/>
      <c r="P101" s="60"/>
      <c r="Q101" s="60"/>
      <c r="R101" s="83"/>
      <c r="S101" s="94"/>
      <c r="T101" s="111"/>
      <c r="U101" s="61" t="str">
        <f t="shared" si="6"/>
        <v>Surrey</v>
      </c>
      <c r="V101" s="115" t="b">
        <f t="shared" si="8"/>
        <v>0</v>
      </c>
      <c r="X101" s="114"/>
      <c r="Y101" s="114"/>
      <c r="Z101" s="114"/>
      <c r="AA101" s="114"/>
      <c r="AB101" s="114"/>
      <c r="AC101" s="114"/>
      <c r="AD101" s="114"/>
    </row>
    <row r="102" spans="1:30" s="68" customFormat="1" ht="13.5" customHeight="1" x14ac:dyDescent="0.2">
      <c r="A102" s="174"/>
      <c r="B102" s="69" t="s">
        <v>44</v>
      </c>
      <c r="C102" s="67"/>
      <c r="D102" s="121">
        <v>107.4</v>
      </c>
      <c r="E102" s="121">
        <v>23.700000000000003</v>
      </c>
      <c r="F102" s="159">
        <v>21.900000000000002</v>
      </c>
      <c r="G102" s="159">
        <f t="shared" si="7"/>
        <v>20.391061452513966</v>
      </c>
      <c r="H102" s="60"/>
      <c r="I102" s="60"/>
      <c r="J102" s="60"/>
      <c r="K102" s="60"/>
      <c r="L102" s="60"/>
      <c r="M102" s="60"/>
      <c r="N102" s="60"/>
      <c r="O102" s="40"/>
      <c r="P102" s="60"/>
      <c r="Q102" s="60"/>
      <c r="R102" s="83"/>
      <c r="S102" s="94"/>
      <c r="T102" s="111"/>
      <c r="U102" s="61" t="str">
        <f t="shared" si="6"/>
        <v>Swindon</v>
      </c>
      <c r="V102" s="115" t="b">
        <f t="shared" si="8"/>
        <v>0</v>
      </c>
      <c r="X102" s="114"/>
      <c r="Y102" s="114"/>
      <c r="Z102" s="114"/>
      <c r="AA102" s="114"/>
      <c r="AB102" s="114"/>
      <c r="AC102" s="114"/>
      <c r="AD102" s="114"/>
    </row>
    <row r="103" spans="1:30" s="68" customFormat="1" ht="13.5" customHeight="1" x14ac:dyDescent="0.2">
      <c r="A103" s="174"/>
      <c r="B103" s="69" t="s">
        <v>82</v>
      </c>
      <c r="C103" s="67"/>
      <c r="D103" s="121">
        <v>80.400000000000006</v>
      </c>
      <c r="E103" s="121">
        <v>15.700000000000001</v>
      </c>
      <c r="F103" s="159">
        <v>23.6</v>
      </c>
      <c r="G103" s="159">
        <f t="shared" si="7"/>
        <v>29.35323383084577</v>
      </c>
      <c r="H103" s="60"/>
      <c r="I103" s="60"/>
      <c r="J103" s="60"/>
      <c r="K103" s="60"/>
      <c r="L103" s="60"/>
      <c r="M103" s="60"/>
      <c r="N103" s="60"/>
      <c r="O103" s="40"/>
      <c r="P103" s="60"/>
      <c r="Q103" s="60"/>
      <c r="R103" s="83"/>
      <c r="S103" s="94"/>
      <c r="T103" s="111"/>
      <c r="U103" s="61" t="str">
        <f t="shared" si="6"/>
        <v>Torbay</v>
      </c>
      <c r="V103" s="115" t="b">
        <f t="shared" si="8"/>
        <v>0</v>
      </c>
      <c r="X103" s="114"/>
      <c r="Y103" s="114"/>
      <c r="Z103" s="114"/>
      <c r="AA103" s="114"/>
      <c r="AB103" s="114"/>
      <c r="AC103" s="114"/>
      <c r="AD103" s="114"/>
    </row>
    <row r="104" spans="1:30" s="68" customFormat="1" ht="13.5" customHeight="1" x14ac:dyDescent="0.2">
      <c r="A104" s="82"/>
      <c r="B104" s="69" t="s">
        <v>15</v>
      </c>
      <c r="C104" s="67"/>
      <c r="D104" s="121">
        <v>85.100000000000009</v>
      </c>
      <c r="E104" s="121">
        <v>17.5</v>
      </c>
      <c r="F104" s="269">
        <v>9.8000000000000007</v>
      </c>
      <c r="G104" s="159">
        <f t="shared" si="7"/>
        <v>11.515863689776733</v>
      </c>
      <c r="H104" s="60"/>
      <c r="I104" s="60"/>
      <c r="J104" s="60"/>
      <c r="K104" s="60"/>
      <c r="L104" s="60"/>
      <c r="M104" s="60"/>
      <c r="N104" s="60"/>
      <c r="O104" s="40"/>
      <c r="P104" s="60"/>
      <c r="Q104" s="60"/>
      <c r="R104" s="83"/>
      <c r="S104" s="94"/>
      <c r="T104" s="111"/>
      <c r="U104" s="61" t="str">
        <f t="shared" si="6"/>
        <v>West Berkshire</v>
      </c>
      <c r="V104" s="115" t="b">
        <f t="shared" si="8"/>
        <v>0</v>
      </c>
      <c r="X104" s="114"/>
      <c r="Y104" s="114"/>
      <c r="Z104" s="114"/>
      <c r="AA104" s="114"/>
      <c r="AB104" s="114"/>
      <c r="AC104" s="114"/>
      <c r="AD104" s="114"/>
    </row>
    <row r="105" spans="1:30" s="68" customFormat="1" ht="13.5" customHeight="1" x14ac:dyDescent="0.2">
      <c r="A105" s="82"/>
      <c r="B105" s="69" t="s">
        <v>5</v>
      </c>
      <c r="C105" s="67"/>
      <c r="D105" s="121">
        <v>403.40000000000003</v>
      </c>
      <c r="E105" s="121">
        <v>74.600000000000009</v>
      </c>
      <c r="F105" s="269">
        <v>55.6</v>
      </c>
      <c r="G105" s="159">
        <f t="shared" si="7"/>
        <v>13.782845810609814</v>
      </c>
      <c r="H105" s="60"/>
      <c r="I105" s="60"/>
      <c r="J105" s="60"/>
      <c r="K105" s="60"/>
      <c r="L105" s="60"/>
      <c r="M105" s="60"/>
      <c r="N105" s="60"/>
      <c r="O105" s="40"/>
      <c r="P105" s="60"/>
      <c r="Q105" s="60"/>
      <c r="R105" s="83"/>
      <c r="S105" s="94"/>
      <c r="T105" s="111"/>
      <c r="U105" s="61" t="str">
        <f t="shared" si="6"/>
        <v>West Sussex</v>
      </c>
      <c r="V105" s="115" t="b">
        <f t="shared" si="8"/>
        <v>0</v>
      </c>
      <c r="X105" s="114"/>
      <c r="Y105" s="114"/>
      <c r="Z105" s="114"/>
      <c r="AA105" s="114"/>
      <c r="AB105" s="114"/>
      <c r="AC105" s="114"/>
      <c r="AD105" s="114"/>
    </row>
    <row r="106" spans="1:30" s="68" customFormat="1" ht="13.5" customHeight="1" x14ac:dyDescent="0.2">
      <c r="A106" s="82"/>
      <c r="B106" s="69" t="s">
        <v>21</v>
      </c>
      <c r="C106" s="67"/>
      <c r="D106" s="160">
        <v>52</v>
      </c>
      <c r="E106" s="160">
        <v>5.6000000000000005</v>
      </c>
      <c r="F106" s="159">
        <v>16.5</v>
      </c>
      <c r="G106" s="159">
        <f t="shared" si="7"/>
        <v>31.73076923076923</v>
      </c>
      <c r="H106" s="60"/>
      <c r="I106" s="60"/>
      <c r="J106" s="60"/>
      <c r="K106" s="60"/>
      <c r="L106" s="60"/>
      <c r="M106" s="60"/>
      <c r="N106" s="60"/>
      <c r="O106" s="40"/>
      <c r="P106" s="60"/>
      <c r="Q106" s="60"/>
      <c r="R106" s="83"/>
      <c r="S106" s="94"/>
      <c r="T106" s="111"/>
      <c r="U106" s="61" t="str">
        <f t="shared" si="6"/>
        <v>Windsor &amp; Maidenhead</v>
      </c>
      <c r="V106" s="115" t="b">
        <f t="shared" si="8"/>
        <v>0</v>
      </c>
      <c r="X106" s="114"/>
      <c r="Y106" s="114"/>
      <c r="Z106" s="114"/>
      <c r="AA106" s="114"/>
      <c r="AB106" s="114"/>
      <c r="AC106" s="114"/>
      <c r="AD106" s="114"/>
    </row>
    <row r="107" spans="1:30" s="68" customFormat="1" ht="13.5" customHeight="1" x14ac:dyDescent="0.2">
      <c r="A107" s="82"/>
      <c r="B107" s="69" t="s">
        <v>16</v>
      </c>
      <c r="C107" s="67"/>
      <c r="D107" s="160">
        <v>56.7</v>
      </c>
      <c r="E107" s="160">
        <v>4.6000000000000005</v>
      </c>
      <c r="F107" s="159">
        <v>10.4</v>
      </c>
      <c r="G107" s="159">
        <f t="shared" si="7"/>
        <v>18.342151675485006</v>
      </c>
      <c r="H107" s="60"/>
      <c r="I107" s="60"/>
      <c r="J107" s="60"/>
      <c r="K107" s="60"/>
      <c r="L107" s="60"/>
      <c r="M107" s="60"/>
      <c r="N107" s="60"/>
      <c r="O107" s="40"/>
      <c r="P107" s="60"/>
      <c r="Q107" s="60"/>
      <c r="R107" s="83"/>
      <c r="S107" s="94"/>
      <c r="T107" s="111"/>
      <c r="U107" s="61" t="str">
        <f t="shared" si="6"/>
        <v>Wokingham</v>
      </c>
      <c r="V107" s="115" t="b">
        <f t="shared" si="8"/>
        <v>0</v>
      </c>
      <c r="X107" s="114"/>
      <c r="Y107" s="114"/>
      <c r="Z107" s="114"/>
      <c r="AA107" s="114"/>
      <c r="AB107" s="114"/>
      <c r="AC107" s="114"/>
      <c r="AD107" s="114"/>
    </row>
    <row r="108" spans="1:30" s="68" customFormat="1" ht="13.5" customHeight="1" x14ac:dyDescent="0.2">
      <c r="A108" s="82"/>
      <c r="B108" s="88" t="s">
        <v>23</v>
      </c>
      <c r="C108" s="67"/>
      <c r="D108" s="182">
        <v>4090</v>
      </c>
      <c r="E108" s="182">
        <v>820</v>
      </c>
      <c r="F108" s="90">
        <v>510</v>
      </c>
      <c r="G108" s="192">
        <f t="shared" si="7"/>
        <v>12.469437652811736</v>
      </c>
      <c r="H108" s="60"/>
      <c r="I108" s="60"/>
      <c r="J108" s="60"/>
      <c r="K108" s="60"/>
      <c r="L108" s="60"/>
      <c r="M108" s="60"/>
      <c r="N108" s="60"/>
      <c r="O108" s="40"/>
      <c r="P108" s="60"/>
      <c r="Q108" s="60"/>
      <c r="R108" s="83"/>
      <c r="S108" s="94"/>
      <c r="T108" s="111"/>
      <c r="U108" s="61" t="str">
        <f t="shared" si="6"/>
        <v>South East</v>
      </c>
      <c r="V108" s="115" t="b">
        <f t="shared" si="8"/>
        <v>0</v>
      </c>
      <c r="X108" s="114"/>
      <c r="Y108" s="114"/>
      <c r="Z108" s="114"/>
      <c r="AA108" s="114"/>
      <c r="AB108" s="114"/>
      <c r="AC108" s="114"/>
      <c r="AD108" s="114"/>
    </row>
    <row r="109" spans="1:30" s="68" customFormat="1" ht="13.5" customHeight="1" x14ac:dyDescent="0.2">
      <c r="A109" s="174"/>
      <c r="B109" s="185" t="s">
        <v>46</v>
      </c>
      <c r="C109" s="67"/>
      <c r="D109" s="186">
        <v>2560</v>
      </c>
      <c r="E109" s="186">
        <v>440</v>
      </c>
      <c r="F109" s="190">
        <v>370</v>
      </c>
      <c r="G109" s="193">
        <f t="shared" si="7"/>
        <v>14.453125</v>
      </c>
      <c r="H109" s="60"/>
      <c r="I109" s="60"/>
      <c r="J109" s="60"/>
      <c r="K109" s="60"/>
      <c r="L109" s="60"/>
      <c r="M109" s="60"/>
      <c r="N109" s="60"/>
      <c r="O109" s="40"/>
      <c r="P109" s="60"/>
      <c r="Q109" s="60"/>
      <c r="R109" s="83"/>
      <c r="S109" s="94"/>
      <c r="T109" s="111"/>
      <c r="U109" s="175" t="str">
        <f t="shared" si="6"/>
        <v>South West</v>
      </c>
      <c r="V109" s="115" t="b">
        <f t="shared" si="8"/>
        <v>0</v>
      </c>
      <c r="X109" s="114"/>
      <c r="Y109" s="114"/>
      <c r="Z109" s="114"/>
      <c r="AA109" s="114"/>
      <c r="AB109" s="114"/>
      <c r="AC109" s="114"/>
      <c r="AD109" s="114"/>
    </row>
    <row r="110" spans="1:30" s="65" customFormat="1" ht="15" customHeight="1" x14ac:dyDescent="0.2">
      <c r="A110" s="79"/>
      <c r="B110" s="146" t="s">
        <v>40</v>
      </c>
      <c r="C110" s="58"/>
      <c r="D110" s="147">
        <v>28500</v>
      </c>
      <c r="E110" s="147">
        <v>5570</v>
      </c>
      <c r="F110" s="148">
        <v>3880</v>
      </c>
      <c r="G110" s="194">
        <f t="shared" si="7"/>
        <v>13.614035087719298</v>
      </c>
      <c r="H110" s="58"/>
      <c r="I110" s="58"/>
      <c r="J110" s="58"/>
      <c r="K110" s="58"/>
      <c r="L110" s="58"/>
      <c r="M110" s="58"/>
      <c r="N110" s="58"/>
      <c r="O110" s="40"/>
      <c r="P110" s="60"/>
      <c r="Q110" s="60"/>
      <c r="R110" s="78"/>
      <c r="S110" s="92"/>
      <c r="T110" s="105"/>
      <c r="X110" s="114"/>
      <c r="Y110" s="114"/>
      <c r="Z110" s="114"/>
      <c r="AA110" s="114"/>
      <c r="AB110" s="114"/>
      <c r="AC110" s="114"/>
      <c r="AD110" s="114"/>
    </row>
    <row r="111" spans="1:30" s="65" customFormat="1" ht="20.25" customHeight="1" x14ac:dyDescent="0.2">
      <c r="A111" s="79"/>
      <c r="B111" s="144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78"/>
      <c r="S111" s="92"/>
      <c r="T111" s="105"/>
      <c r="X111" s="114"/>
      <c r="Y111" s="114"/>
      <c r="Z111" s="114"/>
      <c r="AA111" s="114"/>
      <c r="AB111" s="114"/>
      <c r="AC111" s="114"/>
      <c r="AD111" s="114"/>
    </row>
    <row r="112" spans="1:30" s="65" customFormat="1" ht="7.5" customHeight="1" x14ac:dyDescent="0.2">
      <c r="A112" s="79"/>
      <c r="B112" s="44"/>
      <c r="C112" s="44"/>
      <c r="D112" s="43"/>
      <c r="E112" s="43"/>
      <c r="F112" s="43"/>
      <c r="G112" s="43"/>
      <c r="H112" s="43"/>
      <c r="I112" s="45"/>
      <c r="J112" s="45"/>
      <c r="K112" s="45"/>
      <c r="L112" s="45"/>
      <c r="M112" s="45"/>
      <c r="N112" s="45"/>
      <c r="O112" s="45"/>
      <c r="P112" s="45"/>
      <c r="Q112" s="46"/>
      <c r="R112" s="78"/>
      <c r="S112" s="92"/>
      <c r="T112" s="105"/>
      <c r="X112" s="114"/>
      <c r="Y112" s="114"/>
      <c r="Z112" s="114"/>
      <c r="AA112" s="114"/>
      <c r="AB112" s="114"/>
      <c r="AC112" s="114"/>
      <c r="AD112" s="114"/>
    </row>
    <row r="113" spans="1:30" s="65" customFormat="1" ht="15" customHeight="1" x14ac:dyDescent="0.2">
      <c r="A113" s="319"/>
      <c r="B113" s="320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1"/>
      <c r="S113" s="92"/>
      <c r="T113" s="105"/>
      <c r="X113" s="114"/>
      <c r="Y113" s="114"/>
      <c r="Z113" s="114"/>
      <c r="AA113" s="114"/>
      <c r="AB113" s="114"/>
      <c r="AC113" s="114"/>
      <c r="AD113" s="114"/>
    </row>
    <row r="114" spans="1:30" s="65" customFormat="1" ht="11.25" customHeight="1" x14ac:dyDescent="0.2">
      <c r="A114" s="322"/>
      <c r="B114" s="323"/>
      <c r="C114" s="323"/>
      <c r="D114" s="325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4"/>
      <c r="S114" s="92"/>
      <c r="T114" s="105"/>
      <c r="V114" s="110"/>
      <c r="X114" s="114"/>
      <c r="Y114" s="114"/>
      <c r="Z114" s="114"/>
      <c r="AA114" s="114"/>
      <c r="AB114" s="114"/>
      <c r="AC114" s="114"/>
      <c r="AD114" s="114"/>
    </row>
    <row r="115" spans="1:30" s="65" customFormat="1" ht="13.5" customHeight="1" x14ac:dyDescent="0.2">
      <c r="A115" s="74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6"/>
      <c r="S115" s="92"/>
      <c r="T115" s="157"/>
      <c r="U115" s="112"/>
      <c r="V115" s="112"/>
      <c r="W115" s="112"/>
      <c r="X115" s="114"/>
      <c r="Y115" s="114"/>
      <c r="Z115" s="114"/>
      <c r="AA115" s="114"/>
      <c r="AB115" s="114"/>
      <c r="AC115" s="114"/>
      <c r="AD115" s="114"/>
    </row>
    <row r="116" spans="1:30" s="65" customFormat="1" ht="15" customHeight="1" x14ac:dyDescent="0.25">
      <c r="A116" s="77"/>
      <c r="B116" s="143" t="s">
        <v>104</v>
      </c>
      <c r="C116" s="60"/>
      <c r="D116" s="60"/>
      <c r="E116" s="60"/>
      <c r="F116" s="60"/>
      <c r="G116" s="60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78"/>
      <c r="S116" s="92"/>
      <c r="T116" s="105"/>
      <c r="U116" s="112"/>
      <c r="V116" s="112"/>
      <c r="W116" s="112"/>
      <c r="X116" s="114"/>
      <c r="Y116" s="114"/>
    </row>
    <row r="117" spans="1:30" s="65" customFormat="1" ht="18" customHeight="1" x14ac:dyDescent="0.2">
      <c r="A117" s="79"/>
      <c r="B117" s="171"/>
      <c r="C117" s="60"/>
      <c r="D117" s="60"/>
      <c r="E117" s="60"/>
      <c r="F117" s="60"/>
      <c r="G117" s="60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78"/>
      <c r="S117" s="92"/>
      <c r="T117" s="105"/>
      <c r="U117" s="112"/>
      <c r="V117" s="112"/>
      <c r="W117" s="112"/>
      <c r="X117" s="114"/>
      <c r="Y117" s="114"/>
    </row>
    <row r="118" spans="1:30" s="65" customFormat="1" ht="36" customHeight="1" x14ac:dyDescent="0.2">
      <c r="A118" s="79"/>
      <c r="B118" s="67"/>
      <c r="C118" s="67"/>
      <c r="D118" s="172" t="s">
        <v>49</v>
      </c>
      <c r="E118" s="168" t="s">
        <v>84</v>
      </c>
      <c r="F118" s="139" t="s">
        <v>111</v>
      </c>
      <c r="G118" s="191" t="s">
        <v>29</v>
      </c>
      <c r="H118" s="170" t="s">
        <v>109</v>
      </c>
      <c r="I118" s="38"/>
      <c r="J118" s="38"/>
      <c r="K118" s="38"/>
      <c r="L118" s="38"/>
      <c r="M118" s="38"/>
      <c r="N118" s="38"/>
      <c r="O118" s="38"/>
      <c r="P118" s="38"/>
      <c r="Q118" s="38"/>
      <c r="R118" s="78"/>
      <c r="S118" s="92"/>
      <c r="T118" s="105"/>
      <c r="U118" s="112"/>
      <c r="V118" s="112"/>
      <c r="W118" s="112"/>
      <c r="X118" s="114"/>
      <c r="Y118" s="114"/>
    </row>
    <row r="119" spans="1:30" s="63" customFormat="1" ht="13.5" customHeight="1" x14ac:dyDescent="0.2">
      <c r="A119" s="80"/>
      <c r="B119" s="69" t="s">
        <v>0</v>
      </c>
      <c r="C119" s="67"/>
      <c r="D119" s="121">
        <v>15.355086372360843</v>
      </c>
      <c r="E119" s="121">
        <v>16.925680873980614</v>
      </c>
      <c r="F119" s="145">
        <f t="shared" ref="F119:F143" si="9">G86</f>
        <v>15.592203898050974</v>
      </c>
      <c r="G119" s="165"/>
      <c r="H119" s="161">
        <f>(F119-D119)/D119</f>
        <v>1.5442278860569784E-2</v>
      </c>
      <c r="I119" s="38"/>
      <c r="J119" s="38"/>
      <c r="K119" s="38"/>
      <c r="L119" s="38"/>
      <c r="M119" s="38"/>
      <c r="N119" s="38"/>
      <c r="O119" s="38"/>
      <c r="P119" s="38"/>
      <c r="Q119" s="38"/>
      <c r="R119" s="81"/>
      <c r="S119" s="93"/>
      <c r="T119" s="108"/>
      <c r="U119" s="49" t="str">
        <f>B119</f>
        <v>Bracknell Forest</v>
      </c>
      <c r="V119" s="50" t="b">
        <f t="shared" ref="V119:V141" si="10">IF(U119=$V$2,H119)</f>
        <v>0</v>
      </c>
      <c r="W119" s="112"/>
      <c r="X119" s="114"/>
      <c r="Y119" s="114"/>
      <c r="Z119" s="65"/>
      <c r="AA119" s="65"/>
      <c r="AB119" s="65"/>
      <c r="AC119" s="65"/>
      <c r="AD119" s="65"/>
    </row>
    <row r="120" spans="1:30" ht="13.5" customHeight="1" x14ac:dyDescent="0.2">
      <c r="A120" s="79"/>
      <c r="B120" s="69" t="s">
        <v>22</v>
      </c>
      <c r="C120" s="67"/>
      <c r="D120" s="121">
        <v>15.163528245787909</v>
      </c>
      <c r="E120" s="121">
        <v>14.737690921164976</v>
      </c>
      <c r="F120" s="159">
        <f t="shared" si="9"/>
        <v>14.820009350163629</v>
      </c>
      <c r="G120" s="166"/>
      <c r="H120" s="162">
        <f t="shared" ref="H120:H143" si="11">(F120-D120)/D120</f>
        <v>-2.2654285338882262E-2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78"/>
      <c r="S120" s="92"/>
      <c r="T120" s="105"/>
      <c r="U120" s="49" t="str">
        <f t="shared" ref="U120:U141" si="12">B120</f>
        <v>Brighton &amp; Hove</v>
      </c>
      <c r="V120" s="50" t="b">
        <f t="shared" si="10"/>
        <v>0</v>
      </c>
      <c r="W120" s="112"/>
      <c r="X120" s="114"/>
      <c r="Y120" s="114"/>
    </row>
    <row r="121" spans="1:30" ht="13.5" customHeight="1" x14ac:dyDescent="0.2">
      <c r="A121" s="79"/>
      <c r="B121" s="69" t="s">
        <v>8</v>
      </c>
      <c r="C121" s="67"/>
      <c r="D121" s="121">
        <v>13.503123498318118</v>
      </c>
      <c r="E121" s="121">
        <v>19.294136263427127</v>
      </c>
      <c r="F121" s="159">
        <f t="shared" si="9"/>
        <v>13.713268032056988</v>
      </c>
      <c r="G121" s="166"/>
      <c r="H121" s="162">
        <f t="shared" si="11"/>
        <v>1.55626610217291E-2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78"/>
      <c r="S121" s="92"/>
      <c r="T121" s="105"/>
      <c r="U121" s="49" t="str">
        <f t="shared" si="12"/>
        <v>Buckinghamshire</v>
      </c>
      <c r="V121" s="50" t="b">
        <f t="shared" si="10"/>
        <v>0</v>
      </c>
      <c r="W121" s="112"/>
      <c r="X121" s="114"/>
      <c r="Y121" s="114"/>
      <c r="Z121" s="116"/>
    </row>
    <row r="122" spans="1:30" ht="13.5" customHeight="1" x14ac:dyDescent="0.2">
      <c r="A122" s="79"/>
      <c r="B122" s="69" t="s">
        <v>4</v>
      </c>
      <c r="C122" s="67"/>
      <c r="D122" s="121">
        <v>11.722331368696791</v>
      </c>
      <c r="E122" s="160">
        <v>12.945271158148952</v>
      </c>
      <c r="F122" s="159" t="e">
        <f t="shared" si="9"/>
        <v>#N/A</v>
      </c>
      <c r="G122" s="166"/>
      <c r="H122" s="162" t="e">
        <f t="shared" si="11"/>
        <v>#N/A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78"/>
      <c r="S122" s="92"/>
      <c r="T122" s="105"/>
      <c r="U122" s="49" t="str">
        <f t="shared" si="12"/>
        <v>East Sussex</v>
      </c>
      <c r="V122" s="50" t="b">
        <f t="shared" si="10"/>
        <v>0</v>
      </c>
      <c r="W122" s="112"/>
      <c r="X122" s="114"/>
      <c r="Y122" s="114"/>
      <c r="Z122" s="106"/>
    </row>
    <row r="123" spans="1:30" ht="13.5" customHeight="1" x14ac:dyDescent="0.2">
      <c r="A123" s="79"/>
      <c r="B123" s="69" t="s">
        <v>6</v>
      </c>
      <c r="C123" s="67"/>
      <c r="D123" s="121">
        <v>17.63949601439959</v>
      </c>
      <c r="E123" s="121">
        <v>11.436284581203115</v>
      </c>
      <c r="F123" s="159">
        <f t="shared" si="9"/>
        <v>17.488443759630201</v>
      </c>
      <c r="G123" s="166"/>
      <c r="H123" s="162">
        <f t="shared" si="11"/>
        <v>-8.5632976501188902E-3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78"/>
      <c r="S123" s="92"/>
      <c r="T123" s="105"/>
      <c r="U123" s="49" t="str">
        <f t="shared" si="12"/>
        <v>Hampshire</v>
      </c>
      <c r="V123" s="50" t="b">
        <f t="shared" si="10"/>
        <v>0</v>
      </c>
      <c r="W123" s="112"/>
      <c r="X123" s="114"/>
      <c r="Y123" s="114"/>
    </row>
    <row r="124" spans="1:30" ht="13.5" customHeight="1" x14ac:dyDescent="0.2">
      <c r="A124" s="79"/>
      <c r="B124" s="69" t="s">
        <v>1</v>
      </c>
      <c r="C124" s="67"/>
      <c r="D124" s="121">
        <v>17.297297297297298</v>
      </c>
      <c r="E124" s="121">
        <v>15.312916111850866</v>
      </c>
      <c r="F124" s="159">
        <f t="shared" si="9"/>
        <v>18.044077134986225</v>
      </c>
      <c r="G124" s="166"/>
      <c r="H124" s="162">
        <f t="shared" si="11"/>
        <v>4.3173209366391047E-2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78"/>
      <c r="S124" s="92"/>
      <c r="T124" s="105"/>
      <c r="U124" s="49" t="str">
        <f t="shared" si="12"/>
        <v>Isle of Wight</v>
      </c>
      <c r="V124" s="50" t="b">
        <f t="shared" si="10"/>
        <v>0</v>
      </c>
      <c r="W124" s="112"/>
      <c r="X124" s="114"/>
      <c r="Y124" s="114"/>
    </row>
    <row r="125" spans="1:30" ht="13.5" customHeight="1" x14ac:dyDescent="0.2">
      <c r="A125" s="79"/>
      <c r="B125" s="69" t="s">
        <v>9</v>
      </c>
      <c r="C125" s="67"/>
      <c r="D125" s="121">
        <v>13.837458585071136</v>
      </c>
      <c r="E125" s="121">
        <v>9.9756026819988737</v>
      </c>
      <c r="F125" s="159">
        <f t="shared" si="9"/>
        <v>8.7791900679869936</v>
      </c>
      <c r="G125" s="166"/>
      <c r="H125" s="162">
        <f t="shared" si="11"/>
        <v>-0.36554895438251739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78"/>
      <c r="S125" s="92"/>
      <c r="T125" s="105"/>
      <c r="U125" s="49" t="str">
        <f t="shared" si="12"/>
        <v>Kent</v>
      </c>
      <c r="V125" s="50" t="b">
        <f t="shared" si="10"/>
        <v>0</v>
      </c>
      <c r="W125" s="112"/>
      <c r="X125" s="114"/>
      <c r="Y125" s="114"/>
    </row>
    <row r="126" spans="1:30" s="65" customFormat="1" ht="13.5" customHeight="1" x14ac:dyDescent="0.2">
      <c r="A126" s="79"/>
      <c r="B126" s="69" t="s">
        <v>2</v>
      </c>
      <c r="C126" s="67"/>
      <c r="D126" s="121">
        <v>18.819444444444443</v>
      </c>
      <c r="E126" s="121">
        <v>23.129251700680285</v>
      </c>
      <c r="F126" s="159">
        <f t="shared" si="9"/>
        <v>26.186830015313937</v>
      </c>
      <c r="G126" s="166"/>
      <c r="H126" s="162">
        <f t="shared" si="11"/>
        <v>0.39147731446686618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78"/>
      <c r="S126" s="92"/>
      <c r="T126" s="105"/>
      <c r="U126" s="49" t="str">
        <f t="shared" si="12"/>
        <v>Medway</v>
      </c>
      <c r="V126" s="50" t="b">
        <f t="shared" si="10"/>
        <v>0</v>
      </c>
      <c r="W126" s="112"/>
      <c r="X126" s="114"/>
      <c r="Y126" s="114"/>
    </row>
    <row r="127" spans="1:30" s="65" customFormat="1" ht="13.5" customHeight="1" x14ac:dyDescent="0.2">
      <c r="A127" s="79"/>
      <c r="B127" s="69" t="s">
        <v>10</v>
      </c>
      <c r="C127" s="67"/>
      <c r="D127" s="121">
        <v>19.004149377593361</v>
      </c>
      <c r="E127" s="121">
        <v>14.412798086267472</v>
      </c>
      <c r="F127" s="159">
        <f t="shared" si="9"/>
        <v>18.883528600964855</v>
      </c>
      <c r="G127" s="166"/>
      <c r="H127" s="162">
        <f t="shared" si="11"/>
        <v>-6.3470758007576362E-3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78"/>
      <c r="S127" s="92"/>
      <c r="T127" s="105"/>
      <c r="U127" s="49" t="str">
        <f t="shared" si="12"/>
        <v>Milton Keynes</v>
      </c>
      <c r="V127" s="50" t="b">
        <f t="shared" si="10"/>
        <v>0</v>
      </c>
      <c r="W127" s="112"/>
      <c r="X127" s="114"/>
      <c r="Y127" s="114"/>
    </row>
    <row r="128" spans="1:30" s="65" customFormat="1" ht="13.5" customHeight="1" x14ac:dyDescent="0.2">
      <c r="A128" s="79"/>
      <c r="B128" s="69" t="s">
        <v>11</v>
      </c>
      <c r="C128" s="67"/>
      <c r="D128" s="121">
        <v>13.998589562764458</v>
      </c>
      <c r="E128" s="121">
        <v>8.5281934794227681</v>
      </c>
      <c r="F128" s="159">
        <f t="shared" si="9"/>
        <v>7.4121000950269247</v>
      </c>
      <c r="G128" s="166"/>
      <c r="H128" s="162">
        <f t="shared" si="11"/>
        <v>-0.47051093527716986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78"/>
      <c r="S128" s="92"/>
      <c r="T128" s="105"/>
      <c r="U128" s="49" t="str">
        <f t="shared" si="12"/>
        <v>Oxfordshire</v>
      </c>
      <c r="V128" s="50" t="b">
        <f t="shared" si="10"/>
        <v>0</v>
      </c>
      <c r="W128" s="112"/>
      <c r="X128" s="114"/>
      <c r="Y128" s="114"/>
    </row>
    <row r="129" spans="1:27" s="65" customFormat="1" ht="13.5" customHeight="1" x14ac:dyDescent="0.2">
      <c r="A129" s="79"/>
      <c r="B129" s="69" t="s">
        <v>12</v>
      </c>
      <c r="C129" s="67"/>
      <c r="D129" s="121">
        <v>13.706793802145413</v>
      </c>
      <c r="E129" s="121">
        <v>8.5179865122681502</v>
      </c>
      <c r="F129" s="159">
        <f t="shared" si="9"/>
        <v>12.634920634920634</v>
      </c>
      <c r="G129" s="166"/>
      <c r="H129" s="162">
        <f t="shared" si="11"/>
        <v>-7.8200138026225108E-2</v>
      </c>
      <c r="I129" s="38"/>
      <c r="J129" s="41"/>
      <c r="K129" s="41"/>
      <c r="L129" s="41"/>
      <c r="M129" s="38"/>
      <c r="N129" s="38"/>
      <c r="O129" s="38"/>
      <c r="P129" s="38"/>
      <c r="Q129" s="38"/>
      <c r="R129" s="78"/>
      <c r="S129" s="92"/>
      <c r="T129" s="105"/>
      <c r="U129" s="49" t="str">
        <f t="shared" si="12"/>
        <v>Portsmouth</v>
      </c>
      <c r="V129" s="50" t="b">
        <f t="shared" si="10"/>
        <v>0</v>
      </c>
      <c r="W129" s="112"/>
      <c r="X129" s="114"/>
      <c r="Y129" s="114"/>
    </row>
    <row r="130" spans="1:27" s="65" customFormat="1" ht="13.5" customHeight="1" x14ac:dyDescent="0.2">
      <c r="A130" s="79"/>
      <c r="B130" s="69" t="s">
        <v>3</v>
      </c>
      <c r="C130" s="67"/>
      <c r="D130" s="121">
        <v>18.018967334035825</v>
      </c>
      <c r="E130" s="121">
        <v>27.890253346609139</v>
      </c>
      <c r="F130" s="159">
        <f t="shared" si="9"/>
        <v>19.311064718162836</v>
      </c>
      <c r="G130" s="166"/>
      <c r="H130" s="162">
        <f t="shared" si="11"/>
        <v>7.1707626756522438E-2</v>
      </c>
      <c r="I130" s="38"/>
      <c r="J130" s="41"/>
      <c r="K130" s="41"/>
      <c r="L130" s="41"/>
      <c r="M130" s="38"/>
      <c r="N130" s="38"/>
      <c r="O130" s="38"/>
      <c r="P130" s="38"/>
      <c r="Q130" s="38"/>
      <c r="R130" s="78"/>
      <c r="S130" s="92"/>
      <c r="T130" s="105"/>
      <c r="U130" s="49" t="str">
        <f t="shared" si="12"/>
        <v>Reading</v>
      </c>
      <c r="V130" s="50" t="b">
        <f t="shared" si="10"/>
        <v>0</v>
      </c>
      <c r="W130" s="112"/>
      <c r="X130" s="114"/>
      <c r="Y130" s="114"/>
    </row>
    <row r="131" spans="1:27" s="65" customFormat="1" ht="13.5" customHeight="1" x14ac:dyDescent="0.2">
      <c r="A131" s="79"/>
      <c r="B131" s="69" t="s">
        <v>13</v>
      </c>
      <c r="C131" s="67"/>
      <c r="D131" s="121">
        <v>13.971539456662354</v>
      </c>
      <c r="E131" s="121">
        <v>28.88185944161738</v>
      </c>
      <c r="F131" s="159">
        <f t="shared" si="9"/>
        <v>15.606242496998798</v>
      </c>
      <c r="G131" s="166"/>
      <c r="H131" s="162">
        <f t="shared" si="11"/>
        <v>0.11700235649815471</v>
      </c>
      <c r="I131" s="38"/>
      <c r="J131" s="41"/>
      <c r="K131" s="41"/>
      <c r="L131" s="41"/>
      <c r="M131" s="38"/>
      <c r="N131" s="38"/>
      <c r="O131" s="38"/>
      <c r="P131" s="38"/>
      <c r="Q131" s="38"/>
      <c r="R131" s="78"/>
      <c r="S131" s="92"/>
      <c r="T131" s="105"/>
      <c r="U131" s="49" t="str">
        <f t="shared" si="12"/>
        <v>Slough</v>
      </c>
      <c r="V131" s="50" t="b">
        <f t="shared" si="10"/>
        <v>0</v>
      </c>
      <c r="W131" s="112"/>
      <c r="X131" s="114"/>
      <c r="Y131" s="114"/>
    </row>
    <row r="132" spans="1:27" s="65" customFormat="1" ht="13.5" customHeight="1" x14ac:dyDescent="0.2">
      <c r="A132" s="79"/>
      <c r="B132" s="69" t="s">
        <v>28</v>
      </c>
      <c r="C132" s="67"/>
      <c r="D132" s="121">
        <v>12.329459322890347</v>
      </c>
      <c r="E132" s="121">
        <v>12.332563510392609</v>
      </c>
      <c r="F132" s="159">
        <f t="shared" si="9"/>
        <v>10.772277227722773</v>
      </c>
      <c r="G132" s="166"/>
      <c r="H132" s="162">
        <f t="shared" si="11"/>
        <v>-0.12629767894822252</v>
      </c>
      <c r="I132" s="38"/>
      <c r="J132" s="41"/>
      <c r="K132" s="41"/>
      <c r="L132" s="41"/>
      <c r="M132" s="38"/>
      <c r="N132" s="38"/>
      <c r="O132" s="38"/>
      <c r="P132" s="38"/>
      <c r="Q132" s="38"/>
      <c r="R132" s="78"/>
      <c r="S132" s="92"/>
      <c r="T132" s="105"/>
      <c r="U132" s="49" t="str">
        <f t="shared" si="12"/>
        <v>Somerset</v>
      </c>
      <c r="V132" s="50" t="b">
        <f t="shared" si="10"/>
        <v>0</v>
      </c>
      <c r="W132" s="112"/>
      <c r="X132" s="114"/>
      <c r="Y132" s="114"/>
    </row>
    <row r="133" spans="1:27" s="65" customFormat="1" ht="13.5" customHeight="1" x14ac:dyDescent="0.2">
      <c r="A133" s="79"/>
      <c r="B133" s="69" t="s">
        <v>14</v>
      </c>
      <c r="C133" s="67"/>
      <c r="D133" s="121">
        <v>37.758830694275275</v>
      </c>
      <c r="E133" s="121">
        <v>17.226375781345752</v>
      </c>
      <c r="F133" s="159">
        <f t="shared" si="9"/>
        <v>10.998307952622673</v>
      </c>
      <c r="G133" s="167"/>
      <c r="H133" s="162">
        <f t="shared" si="11"/>
        <v>-0.70872223131925116</v>
      </c>
      <c r="I133" s="38"/>
      <c r="J133" s="41"/>
      <c r="K133" s="41"/>
      <c r="L133" s="41"/>
      <c r="M133" s="38"/>
      <c r="N133" s="38"/>
      <c r="O133" s="38"/>
      <c r="P133" s="38"/>
      <c r="Q133" s="38"/>
      <c r="R133" s="78"/>
      <c r="S133" s="92"/>
      <c r="T133" s="105"/>
      <c r="U133" s="49" t="str">
        <f t="shared" si="12"/>
        <v>Southampton</v>
      </c>
      <c r="V133" s="50" t="b">
        <f t="shared" si="10"/>
        <v>0</v>
      </c>
      <c r="W133" s="112"/>
      <c r="X133" s="114"/>
      <c r="Y133" s="114"/>
    </row>
    <row r="134" spans="1:27" s="65" customFormat="1" ht="13.5" customHeight="1" x14ac:dyDescent="0.2">
      <c r="A134" s="79"/>
      <c r="B134" s="69" t="s">
        <v>7</v>
      </c>
      <c r="C134" s="67"/>
      <c r="D134" s="121">
        <v>15.37231612608497</v>
      </c>
      <c r="E134" s="121">
        <v>15.005572120681071</v>
      </c>
      <c r="F134" s="159">
        <f t="shared" si="9"/>
        <v>10.714989166830806</v>
      </c>
      <c r="G134" s="167"/>
      <c r="H134" s="162">
        <f t="shared" si="11"/>
        <v>-0.30296846103439418</v>
      </c>
      <c r="I134" s="38"/>
      <c r="J134" s="41"/>
      <c r="K134" s="41"/>
      <c r="L134" s="41"/>
      <c r="M134" s="38"/>
      <c r="N134" s="38"/>
      <c r="O134" s="38"/>
      <c r="P134" s="38"/>
      <c r="Q134" s="38"/>
      <c r="R134" s="78"/>
      <c r="S134" s="92"/>
      <c r="T134" s="105"/>
      <c r="U134" s="49" t="str">
        <f t="shared" si="12"/>
        <v>Surrey</v>
      </c>
      <c r="V134" s="50" t="b">
        <f t="shared" si="10"/>
        <v>0</v>
      </c>
      <c r="W134" s="112"/>
      <c r="X134" s="114"/>
      <c r="Y134" s="114"/>
    </row>
    <row r="135" spans="1:27" s="65" customFormat="1" ht="13.5" customHeight="1" x14ac:dyDescent="0.2">
      <c r="A135" s="137"/>
      <c r="B135" s="69" t="s">
        <v>44</v>
      </c>
      <c r="C135" s="67"/>
      <c r="D135" s="121">
        <v>25.97402597402597</v>
      </c>
      <c r="E135" s="121">
        <v>12.674504041146218</v>
      </c>
      <c r="F135" s="159">
        <f t="shared" si="9"/>
        <v>20.391061452513966</v>
      </c>
      <c r="G135" s="167"/>
      <c r="H135" s="162">
        <f t="shared" si="11"/>
        <v>-0.21494413407821217</v>
      </c>
      <c r="I135" s="38"/>
      <c r="J135" s="41"/>
      <c r="K135" s="41"/>
      <c r="L135" s="41"/>
      <c r="M135" s="38"/>
      <c r="N135" s="38"/>
      <c r="O135" s="38"/>
      <c r="P135" s="38"/>
      <c r="Q135" s="38"/>
      <c r="R135" s="78"/>
      <c r="S135" s="92"/>
      <c r="T135" s="105"/>
      <c r="U135" s="49" t="str">
        <f t="shared" si="12"/>
        <v>Swindon</v>
      </c>
      <c r="V135" s="50" t="b">
        <f t="shared" si="10"/>
        <v>0</v>
      </c>
      <c r="W135" s="112"/>
      <c r="X135" s="114"/>
      <c r="Y135" s="114"/>
    </row>
    <row r="136" spans="1:27" s="65" customFormat="1" ht="13.5" customHeight="1" x14ac:dyDescent="0.2">
      <c r="A136" s="137"/>
      <c r="B136" s="69" t="s">
        <v>82</v>
      </c>
      <c r="C136" s="67"/>
      <c r="D136" s="121">
        <v>14.329580348004095</v>
      </c>
      <c r="E136" s="121">
        <v>8.4745762711864394</v>
      </c>
      <c r="F136" s="159">
        <f t="shared" si="9"/>
        <v>29.35323383084577</v>
      </c>
      <c r="G136" s="167"/>
      <c r="H136" s="162">
        <f t="shared" si="11"/>
        <v>1.0484363894811655</v>
      </c>
      <c r="I136" s="38"/>
      <c r="J136" s="41"/>
      <c r="K136" s="41"/>
      <c r="L136" s="41"/>
      <c r="M136" s="38"/>
      <c r="N136" s="38"/>
      <c r="O136" s="38"/>
      <c r="P136" s="38"/>
      <c r="Q136" s="38"/>
      <c r="R136" s="78"/>
      <c r="S136" s="92"/>
      <c r="T136" s="105"/>
      <c r="U136" s="49" t="str">
        <f t="shared" si="12"/>
        <v>Torbay</v>
      </c>
      <c r="V136" s="50"/>
      <c r="W136" s="112"/>
      <c r="X136" s="114"/>
      <c r="Y136" s="114"/>
    </row>
    <row r="137" spans="1:27" s="65" customFormat="1" ht="13.5" customHeight="1" x14ac:dyDescent="0.2">
      <c r="A137" s="79"/>
      <c r="B137" s="69" t="s">
        <v>15</v>
      </c>
      <c r="C137" s="67"/>
      <c r="D137" s="121">
        <v>14.3646408839779</v>
      </c>
      <c r="E137" s="160">
        <v>15.367713584076515</v>
      </c>
      <c r="F137" s="159">
        <f t="shared" si="9"/>
        <v>11.515863689776733</v>
      </c>
      <c r="G137" s="167"/>
      <c r="H137" s="162">
        <f t="shared" si="11"/>
        <v>-0.19831872005785051</v>
      </c>
      <c r="I137" s="38"/>
      <c r="J137" s="41"/>
      <c r="K137" s="41"/>
      <c r="L137" s="41"/>
      <c r="M137" s="38"/>
      <c r="N137" s="38"/>
      <c r="O137" s="38"/>
      <c r="P137" s="38"/>
      <c r="Q137" s="38"/>
      <c r="R137" s="78"/>
      <c r="S137" s="92"/>
      <c r="T137" s="105"/>
      <c r="U137" s="49" t="str">
        <f t="shared" si="12"/>
        <v>West Berkshire</v>
      </c>
      <c r="V137" s="50" t="b">
        <f t="shared" si="10"/>
        <v>0</v>
      </c>
      <c r="W137" s="112"/>
      <c r="X137" s="114"/>
      <c r="Y137" s="114"/>
    </row>
    <row r="138" spans="1:27" s="65" customFormat="1" ht="13.5" customHeight="1" x14ac:dyDescent="0.2">
      <c r="A138" s="79"/>
      <c r="B138" s="69" t="s">
        <v>5</v>
      </c>
      <c r="C138" s="67"/>
      <c r="D138" s="121">
        <v>13.74533830580714</v>
      </c>
      <c r="E138" s="160">
        <v>13.927896300297057</v>
      </c>
      <c r="F138" s="159">
        <f t="shared" si="9"/>
        <v>13.782845810609814</v>
      </c>
      <c r="G138" s="167"/>
      <c r="H138" s="162">
        <f t="shared" si="11"/>
        <v>2.728743663357334E-3</v>
      </c>
      <c r="I138" s="38"/>
      <c r="J138" s="41"/>
      <c r="K138" s="41"/>
      <c r="L138" s="41"/>
      <c r="M138" s="38"/>
      <c r="N138" s="38"/>
      <c r="O138" s="38"/>
      <c r="P138" s="38"/>
      <c r="Q138" s="38"/>
      <c r="R138" s="78"/>
      <c r="S138" s="92"/>
      <c r="T138" s="105"/>
      <c r="U138" s="49" t="str">
        <f t="shared" si="12"/>
        <v>West Sussex</v>
      </c>
      <c r="V138" s="50" t="b">
        <f t="shared" si="10"/>
        <v>0</v>
      </c>
      <c r="W138" s="112"/>
      <c r="X138" s="114"/>
      <c r="Y138" s="114"/>
    </row>
    <row r="139" spans="1:27" s="65" customFormat="1" ht="13.5" customHeight="1" x14ac:dyDescent="0.2">
      <c r="A139" s="79"/>
      <c r="B139" s="69" t="s">
        <v>21</v>
      </c>
      <c r="C139" s="67"/>
      <c r="D139" s="160">
        <v>27.255985267034994</v>
      </c>
      <c r="E139" s="121">
        <v>53.073861123396725</v>
      </c>
      <c r="F139" s="159">
        <f t="shared" si="9"/>
        <v>31.73076923076923</v>
      </c>
      <c r="G139" s="167"/>
      <c r="H139" s="162">
        <f t="shared" si="11"/>
        <v>0.16417619542619527</v>
      </c>
      <c r="I139" s="38"/>
      <c r="J139" s="41"/>
      <c r="K139" s="41"/>
      <c r="L139" s="41"/>
      <c r="M139" s="38"/>
      <c r="N139" s="38"/>
      <c r="O139" s="38"/>
      <c r="P139" s="38"/>
      <c r="Q139" s="38"/>
      <c r="R139" s="78"/>
      <c r="S139" s="92"/>
      <c r="T139" s="105"/>
      <c r="U139" s="49" t="str">
        <f t="shared" si="12"/>
        <v>Windsor &amp; Maidenhead</v>
      </c>
      <c r="V139" s="50" t="b">
        <f t="shared" si="10"/>
        <v>0</v>
      </c>
      <c r="W139" s="112"/>
      <c r="X139" s="114"/>
      <c r="Y139" s="114"/>
    </row>
    <row r="140" spans="1:27" s="65" customFormat="1" ht="13.5" customHeight="1" x14ac:dyDescent="0.2">
      <c r="A140" s="79"/>
      <c r="B140" s="69" t="s">
        <v>16</v>
      </c>
      <c r="C140" s="67"/>
      <c r="D140" s="160">
        <v>29.513888888888889</v>
      </c>
      <c r="E140" s="121">
        <v>26.480836236933797</v>
      </c>
      <c r="F140" s="159">
        <f t="shared" si="9"/>
        <v>18.342151675485006</v>
      </c>
      <c r="G140" s="167"/>
      <c r="H140" s="162">
        <f t="shared" si="11"/>
        <v>-0.37852474323062568</v>
      </c>
      <c r="I140" s="38"/>
      <c r="J140" s="41"/>
      <c r="K140" s="41"/>
      <c r="L140" s="41"/>
      <c r="M140" s="38"/>
      <c r="N140" s="38"/>
      <c r="O140" s="38"/>
      <c r="P140" s="38"/>
      <c r="Q140" s="38"/>
      <c r="R140" s="78"/>
      <c r="S140" s="92"/>
      <c r="T140" s="105"/>
      <c r="U140" s="49" t="str">
        <f t="shared" si="12"/>
        <v>Wokingham</v>
      </c>
      <c r="V140" s="50" t="b">
        <f t="shared" si="10"/>
        <v>0</v>
      </c>
    </row>
    <row r="141" spans="1:27" s="65" customFormat="1" ht="13.5" customHeight="1" x14ac:dyDescent="0.2">
      <c r="A141" s="79"/>
      <c r="B141" s="88" t="s">
        <v>23</v>
      </c>
      <c r="C141" s="67"/>
      <c r="D141" s="195">
        <v>16.358839050131927</v>
      </c>
      <c r="E141" s="195">
        <v>14.536340852130325</v>
      </c>
      <c r="F141" s="192">
        <f t="shared" si="9"/>
        <v>12.469437652811736</v>
      </c>
      <c r="G141" s="167"/>
      <c r="H141" s="163">
        <f t="shared" si="11"/>
        <v>-0.23775534348134711</v>
      </c>
      <c r="I141" s="38"/>
      <c r="J141" s="41"/>
      <c r="K141" s="41"/>
      <c r="L141" s="41"/>
      <c r="M141" s="38"/>
      <c r="N141" s="38"/>
      <c r="O141" s="38"/>
      <c r="P141" s="38"/>
      <c r="Q141" s="38"/>
      <c r="R141" s="78"/>
      <c r="S141" s="92"/>
      <c r="T141" s="105"/>
      <c r="U141" s="49" t="str">
        <f t="shared" si="12"/>
        <v>South East</v>
      </c>
      <c r="V141" s="50" t="b">
        <f t="shared" si="10"/>
        <v>0</v>
      </c>
    </row>
    <row r="142" spans="1:27" s="65" customFormat="1" ht="13.5" customHeight="1" x14ac:dyDescent="0.2">
      <c r="A142" s="137"/>
      <c r="B142" s="185" t="s">
        <v>46</v>
      </c>
      <c r="C142" s="67"/>
      <c r="D142" s="196">
        <v>16.872427983539097</v>
      </c>
      <c r="E142" s="196">
        <v>13.147410358565736</v>
      </c>
      <c r="F142" s="193">
        <f t="shared" si="9"/>
        <v>14.453125</v>
      </c>
      <c r="G142" s="167"/>
      <c r="H142" s="189">
        <f t="shared" si="11"/>
        <v>-0.14338795731707329</v>
      </c>
      <c r="I142" s="38"/>
      <c r="J142" s="41"/>
      <c r="K142" s="41"/>
      <c r="L142" s="41"/>
      <c r="M142" s="38"/>
      <c r="N142" s="38"/>
      <c r="O142" s="38"/>
      <c r="P142" s="38"/>
      <c r="Q142" s="38"/>
      <c r="R142" s="78"/>
      <c r="S142" s="92"/>
      <c r="T142" s="105"/>
      <c r="U142" s="117"/>
      <c r="V142" s="179"/>
    </row>
    <row r="143" spans="1:27" s="65" customFormat="1" ht="13.5" customHeight="1" x14ac:dyDescent="0.2">
      <c r="A143" s="79"/>
      <c r="B143" s="146" t="s">
        <v>40</v>
      </c>
      <c r="C143" s="58"/>
      <c r="D143" s="197">
        <v>15.849056603773585</v>
      </c>
      <c r="E143" s="197">
        <v>15.12635379061372</v>
      </c>
      <c r="F143" s="194">
        <f t="shared" si="9"/>
        <v>13.614035087719298</v>
      </c>
      <c r="G143" s="167"/>
      <c r="H143" s="164">
        <f t="shared" si="11"/>
        <v>-0.14101921470342524</v>
      </c>
      <c r="I143" s="38"/>
      <c r="J143" s="38"/>
      <c r="K143" s="38"/>
      <c r="L143" s="38"/>
      <c r="M143" s="38"/>
      <c r="N143" s="38"/>
      <c r="O143" s="38"/>
      <c r="P143" s="38"/>
      <c r="Q143" s="38"/>
      <c r="R143" s="78"/>
      <c r="S143" s="92"/>
      <c r="T143" s="105"/>
    </row>
    <row r="144" spans="1:27" s="65" customFormat="1" ht="6" customHeight="1" x14ac:dyDescent="0.2">
      <c r="A144" s="137"/>
      <c r="B144" s="59"/>
      <c r="C144" s="59"/>
      <c r="D144" s="55"/>
      <c r="E144" s="55"/>
      <c r="F144" s="55"/>
      <c r="G144" s="55"/>
      <c r="H144" s="55"/>
      <c r="I144" s="38"/>
      <c r="J144" s="38"/>
      <c r="K144" s="38"/>
      <c r="L144" s="38"/>
      <c r="M144" s="38"/>
      <c r="N144" s="38"/>
      <c r="O144" s="38"/>
      <c r="P144" s="38"/>
      <c r="Q144" s="38"/>
      <c r="R144" s="78"/>
      <c r="S144" s="92"/>
      <c r="T144" s="105"/>
      <c r="AA144" s="117"/>
    </row>
    <row r="145" spans="1:28" s="65" customFormat="1" ht="19.5" customHeight="1" x14ac:dyDescent="0.2">
      <c r="A145" s="137"/>
      <c r="B145" s="59"/>
      <c r="C145" s="59"/>
      <c r="D145" s="55"/>
      <c r="E145" s="55"/>
      <c r="F145" s="55"/>
      <c r="G145" s="55"/>
      <c r="H145" s="55"/>
      <c r="I145" s="38"/>
      <c r="J145" s="38"/>
      <c r="K145" s="38"/>
      <c r="L145" s="38"/>
      <c r="M145" s="38"/>
      <c r="N145" s="38"/>
      <c r="O145" s="38"/>
      <c r="P145" s="38"/>
      <c r="Q145" s="38"/>
      <c r="R145" s="78"/>
      <c r="S145" s="92"/>
      <c r="T145" s="105"/>
      <c r="AA145" s="117"/>
    </row>
    <row r="146" spans="1:28" s="65" customFormat="1" ht="19.5" customHeight="1" x14ac:dyDescent="0.2">
      <c r="A146" s="137"/>
      <c r="B146" s="59"/>
      <c r="C146" s="59"/>
      <c r="D146" s="55"/>
      <c r="E146" s="55"/>
      <c r="F146" s="55"/>
      <c r="G146" s="55"/>
      <c r="H146" s="55"/>
      <c r="I146" s="38"/>
      <c r="J146" s="38"/>
      <c r="K146" s="38"/>
      <c r="L146" s="38"/>
      <c r="M146" s="38"/>
      <c r="N146" s="38"/>
      <c r="O146" s="38"/>
      <c r="P146" s="38"/>
      <c r="Q146" s="38"/>
      <c r="R146" s="78"/>
      <c r="S146" s="92"/>
      <c r="T146" s="105"/>
      <c r="AA146" s="117"/>
    </row>
    <row r="147" spans="1:28" s="65" customFormat="1" ht="9.75" customHeight="1" x14ac:dyDescent="0.2">
      <c r="A147" s="137"/>
      <c r="B147" s="59"/>
      <c r="C147" s="59"/>
      <c r="D147" s="55"/>
      <c r="E147" s="55"/>
      <c r="F147" s="55"/>
      <c r="G147" s="55"/>
      <c r="H147" s="55"/>
      <c r="I147" s="38"/>
      <c r="J147" s="38"/>
      <c r="K147" s="38"/>
      <c r="L147" s="38"/>
      <c r="M147" s="38"/>
      <c r="N147" s="38"/>
      <c r="O147" s="38"/>
      <c r="P147" s="38"/>
      <c r="Q147" s="38"/>
      <c r="R147" s="78"/>
      <c r="S147" s="92"/>
      <c r="T147" s="105"/>
      <c r="AA147" s="117"/>
    </row>
    <row r="148" spans="1:28" s="65" customFormat="1" ht="12" customHeight="1" x14ac:dyDescent="0.2">
      <c r="A148" s="79"/>
      <c r="B148" s="59"/>
      <c r="C148" s="59"/>
      <c r="D148" s="55"/>
      <c r="E148" s="55"/>
      <c r="F148" s="55"/>
      <c r="G148" s="55"/>
      <c r="H148" s="55"/>
      <c r="I148" s="38"/>
      <c r="J148" s="38"/>
      <c r="K148" s="38"/>
      <c r="L148" s="38"/>
      <c r="M148" s="38"/>
      <c r="N148" s="38"/>
      <c r="O148" s="38"/>
      <c r="P148" s="38"/>
      <c r="Q148" s="38"/>
      <c r="R148" s="78"/>
      <c r="S148" s="92"/>
      <c r="T148" s="105"/>
      <c r="AA148" s="117"/>
    </row>
    <row r="149" spans="1:28" s="65" customFormat="1" ht="11.25" customHeight="1" x14ac:dyDescent="0.2">
      <c r="A149" s="137"/>
      <c r="B149" s="59"/>
      <c r="C149" s="59"/>
      <c r="D149" s="55"/>
      <c r="E149" s="55"/>
      <c r="F149" s="55"/>
      <c r="G149" s="55"/>
      <c r="H149" s="55"/>
      <c r="I149" s="38"/>
      <c r="J149" s="38"/>
      <c r="K149" s="38"/>
      <c r="L149" s="38"/>
      <c r="M149" s="38"/>
      <c r="N149" s="38"/>
      <c r="O149" s="38"/>
      <c r="P149" s="38"/>
      <c r="Q149" s="38"/>
      <c r="R149" s="78"/>
      <c r="S149" s="92"/>
      <c r="T149" s="105"/>
      <c r="AA149" s="117"/>
    </row>
    <row r="150" spans="1:28" s="65" customFormat="1" ht="7.5" customHeight="1" x14ac:dyDescent="0.2">
      <c r="A150" s="79"/>
      <c r="B150" s="44"/>
      <c r="C150" s="44"/>
      <c r="D150" s="43"/>
      <c r="E150" s="43"/>
      <c r="F150" s="43"/>
      <c r="G150" s="43"/>
      <c r="H150" s="43"/>
      <c r="I150" s="45"/>
      <c r="J150" s="45"/>
      <c r="K150" s="45"/>
      <c r="L150" s="45"/>
      <c r="M150" s="45"/>
      <c r="N150" s="45"/>
      <c r="O150" s="45"/>
      <c r="P150" s="45"/>
      <c r="Q150" s="46"/>
      <c r="R150" s="78"/>
      <c r="S150" s="92"/>
      <c r="T150" s="105"/>
    </row>
    <row r="151" spans="1:28" s="65" customFormat="1" ht="15" customHeight="1" x14ac:dyDescent="0.2">
      <c r="A151" s="319"/>
      <c r="B151" s="320"/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1"/>
      <c r="S151" s="92"/>
      <c r="T151" s="105"/>
    </row>
    <row r="152" spans="1:28" s="65" customFormat="1" ht="11.25" customHeight="1" x14ac:dyDescent="0.2">
      <c r="A152" s="322"/>
      <c r="B152" s="323"/>
      <c r="C152" s="323"/>
      <c r="D152" s="325"/>
      <c r="E152" s="323"/>
      <c r="F152" s="323"/>
      <c r="G152" s="323"/>
      <c r="H152" s="323"/>
      <c r="I152" s="323"/>
      <c r="J152" s="323"/>
      <c r="K152" s="323"/>
      <c r="L152" s="323"/>
      <c r="M152" s="323"/>
      <c r="N152" s="323"/>
      <c r="O152" s="323"/>
      <c r="P152" s="323"/>
      <c r="Q152" s="323"/>
      <c r="R152" s="324"/>
      <c r="S152" s="92"/>
      <c r="T152" s="105"/>
    </row>
    <row r="153" spans="1:28" s="65" customFormat="1" ht="11.25" customHeight="1" x14ac:dyDescent="0.2">
      <c r="A153" s="97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92"/>
      <c r="T153" s="105"/>
      <c r="AB153" s="66"/>
    </row>
    <row r="154" spans="1:28" s="65" customFormat="1" ht="11.25" customHeight="1" x14ac:dyDescent="0.2">
      <c r="A154" s="9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92"/>
      <c r="T154" s="105"/>
      <c r="AB154" s="66"/>
    </row>
    <row r="155" spans="1:28" s="65" customFormat="1" ht="11.25" customHeight="1" x14ac:dyDescent="0.2">
      <c r="A155" s="98"/>
      <c r="B155" s="326" t="s">
        <v>25</v>
      </c>
      <c r="C155" s="265"/>
      <c r="D155" s="228"/>
      <c r="E155" s="228"/>
      <c r="F155" s="228"/>
      <c r="G155" s="55"/>
      <c r="H155" s="55"/>
      <c r="I155" s="55"/>
      <c r="J155" s="55"/>
      <c r="K155" s="38"/>
      <c r="L155" s="38"/>
      <c r="M155" s="38"/>
      <c r="N155" s="38"/>
      <c r="O155" s="38"/>
      <c r="P155" s="38"/>
      <c r="Q155" s="38"/>
      <c r="R155" s="38"/>
      <c r="S155" s="92"/>
      <c r="T155" s="105"/>
      <c r="AB155" s="66"/>
    </row>
    <row r="156" spans="1:28" s="65" customFormat="1" ht="11.25" customHeight="1" x14ac:dyDescent="0.2">
      <c r="A156" s="98"/>
      <c r="B156" s="327"/>
      <c r="C156" s="266"/>
      <c r="D156" s="55"/>
      <c r="E156" s="55"/>
      <c r="F156" s="55"/>
      <c r="G156" s="55"/>
      <c r="H156" s="55"/>
      <c r="I156" s="55"/>
      <c r="J156" s="55"/>
      <c r="K156" s="38"/>
      <c r="L156" s="38"/>
      <c r="M156" s="38"/>
      <c r="N156" s="38"/>
      <c r="O156" s="38"/>
      <c r="P156" s="38"/>
      <c r="Q156" s="38"/>
      <c r="R156" s="38"/>
      <c r="S156" s="92"/>
      <c r="T156" s="105"/>
      <c r="AB156" s="66"/>
    </row>
    <row r="157" spans="1:28" s="65" customFormat="1" ht="11.25" customHeight="1" x14ac:dyDescent="0.2">
      <c r="A157" s="98"/>
      <c r="B157" s="328" t="s">
        <v>35</v>
      </c>
      <c r="C157" s="328"/>
      <c r="D157" s="328"/>
      <c r="E157" s="328"/>
      <c r="F157" s="262"/>
      <c r="G157" s="262"/>
      <c r="H157" s="55"/>
      <c r="I157" s="55"/>
      <c r="J157" s="55"/>
      <c r="K157" s="38"/>
      <c r="L157" s="38"/>
      <c r="M157" s="38"/>
      <c r="N157" s="38"/>
      <c r="O157" s="38"/>
      <c r="P157" s="38"/>
      <c r="Q157" s="38"/>
      <c r="R157" s="38"/>
      <c r="S157" s="92"/>
      <c r="T157" s="105"/>
      <c r="AB157" s="66"/>
    </row>
    <row r="158" spans="1:28" s="65" customFormat="1" ht="11.25" customHeight="1" x14ac:dyDescent="0.2">
      <c r="A158" s="98"/>
      <c r="B158" s="328"/>
      <c r="C158" s="328"/>
      <c r="D158" s="328"/>
      <c r="E158" s="328"/>
      <c r="F158" s="262"/>
      <c r="G158" s="262"/>
      <c r="H158" s="55"/>
      <c r="I158" s="55"/>
      <c r="J158" s="55"/>
      <c r="K158" s="38"/>
      <c r="L158" s="38"/>
      <c r="M158" s="38"/>
      <c r="N158" s="38"/>
      <c r="O158" s="38"/>
      <c r="P158" s="38"/>
      <c r="Q158" s="38"/>
      <c r="R158" s="38"/>
      <c r="S158" s="92"/>
      <c r="T158" s="105"/>
      <c r="AB158" s="66"/>
    </row>
    <row r="159" spans="1:28" ht="11.25" customHeight="1" x14ac:dyDescent="0.2">
      <c r="A159" s="98"/>
      <c r="B159" s="328" t="s">
        <v>36</v>
      </c>
      <c r="C159" s="328"/>
      <c r="D159" s="328"/>
      <c r="E159" s="328"/>
      <c r="F159" s="262"/>
      <c r="G159" s="262"/>
      <c r="H159" s="55"/>
      <c r="I159" s="55"/>
      <c r="J159" s="55"/>
      <c r="K159" s="38"/>
      <c r="L159" s="38"/>
      <c r="M159" s="38"/>
      <c r="N159" s="38"/>
      <c r="O159" s="38"/>
      <c r="P159" s="38"/>
      <c r="Q159" s="38"/>
      <c r="R159" s="38"/>
      <c r="S159" s="92"/>
      <c r="T159" s="105"/>
      <c r="AB159" s="66"/>
    </row>
    <row r="160" spans="1:28" ht="11.25" customHeight="1" x14ac:dyDescent="0.2">
      <c r="A160" s="98"/>
      <c r="B160" s="328"/>
      <c r="C160" s="328"/>
      <c r="D160" s="328"/>
      <c r="E160" s="328"/>
      <c r="F160" s="262"/>
      <c r="G160" s="262"/>
      <c r="H160" s="55"/>
      <c r="I160" s="55"/>
      <c r="J160" s="55"/>
      <c r="K160" s="38"/>
      <c r="L160" s="38"/>
      <c r="M160" s="38"/>
      <c r="N160" s="38"/>
      <c r="O160" s="38"/>
      <c r="P160" s="38"/>
      <c r="Q160" s="38"/>
      <c r="R160" s="38"/>
      <c r="S160" s="92"/>
      <c r="T160" s="105"/>
      <c r="AB160" s="66"/>
    </row>
    <row r="161" spans="1:33" ht="11.25" customHeight="1" x14ac:dyDescent="0.2">
      <c r="A161" s="98"/>
      <c r="B161" s="328" t="s">
        <v>37</v>
      </c>
      <c r="C161" s="328"/>
      <c r="D161" s="328"/>
      <c r="E161" s="328"/>
      <c r="F161" s="262"/>
      <c r="G161" s="262"/>
      <c r="H161" s="55"/>
      <c r="I161" s="55"/>
      <c r="J161" s="55"/>
      <c r="K161" s="38"/>
      <c r="L161" s="38"/>
      <c r="M161" s="38"/>
      <c r="N161" s="38"/>
      <c r="O161" s="38"/>
      <c r="P161" s="38"/>
      <c r="Q161" s="38"/>
      <c r="R161" s="38"/>
      <c r="S161" s="92"/>
      <c r="T161" s="105"/>
      <c r="AB161" s="66"/>
    </row>
    <row r="162" spans="1:33" ht="11.25" customHeight="1" x14ac:dyDescent="0.2">
      <c r="A162" s="98"/>
      <c r="B162" s="328"/>
      <c r="C162" s="328"/>
      <c r="D162" s="328"/>
      <c r="E162" s="328"/>
      <c r="F162" s="262"/>
      <c r="G162" s="262"/>
      <c r="H162" s="55"/>
      <c r="I162" s="55"/>
      <c r="J162" s="55"/>
      <c r="K162" s="38"/>
      <c r="L162" s="38"/>
      <c r="M162" s="38"/>
      <c r="N162" s="38"/>
      <c r="O162" s="38"/>
      <c r="P162" s="38"/>
      <c r="Q162" s="38"/>
      <c r="R162" s="38"/>
      <c r="S162" s="92"/>
      <c r="T162" s="105"/>
      <c r="AB162" s="66"/>
    </row>
    <row r="163" spans="1:33" ht="11.25" customHeight="1" x14ac:dyDescent="0.2">
      <c r="A163" s="98"/>
      <c r="B163" s="328" t="s">
        <v>78</v>
      </c>
      <c r="C163" s="328"/>
      <c r="D163" s="328"/>
      <c r="E163" s="328"/>
      <c r="F163" s="262"/>
      <c r="G163" s="262"/>
      <c r="H163" s="55"/>
      <c r="I163" s="55"/>
      <c r="J163" s="55"/>
      <c r="K163" s="38"/>
      <c r="L163" s="38"/>
      <c r="M163" s="38"/>
      <c r="N163" s="38"/>
      <c r="O163" s="38"/>
      <c r="P163" s="38"/>
      <c r="Q163" s="38"/>
      <c r="R163" s="38"/>
      <c r="S163" s="92"/>
      <c r="T163" s="105"/>
      <c r="AB163" s="66"/>
    </row>
    <row r="164" spans="1:33" ht="11.25" customHeight="1" x14ac:dyDescent="0.2">
      <c r="A164" s="98"/>
      <c r="B164" s="328"/>
      <c r="C164" s="328"/>
      <c r="D164" s="328"/>
      <c r="E164" s="328"/>
      <c r="F164" s="262"/>
      <c r="G164" s="262"/>
      <c r="H164" s="55"/>
      <c r="I164" s="55"/>
      <c r="J164" s="55"/>
      <c r="K164" s="38"/>
      <c r="L164" s="38"/>
      <c r="M164" s="38"/>
      <c r="N164" s="38"/>
      <c r="O164" s="38"/>
      <c r="P164" s="38"/>
      <c r="Q164" s="38"/>
      <c r="R164" s="38"/>
      <c r="S164" s="92"/>
      <c r="T164" s="105"/>
      <c r="AB164" s="66"/>
    </row>
    <row r="165" spans="1:33" ht="11.25" customHeight="1" x14ac:dyDescent="0.2">
      <c r="A165" s="98"/>
      <c r="B165" s="328" t="s">
        <v>79</v>
      </c>
      <c r="C165" s="328"/>
      <c r="D165" s="328"/>
      <c r="E165" s="328"/>
      <c r="F165" s="262"/>
      <c r="G165" s="262"/>
      <c r="H165" s="55"/>
      <c r="I165" s="55"/>
      <c r="J165" s="55"/>
      <c r="K165" s="38"/>
      <c r="L165" s="38"/>
      <c r="M165" s="38"/>
      <c r="N165" s="38"/>
      <c r="O165" s="38"/>
      <c r="P165" s="38"/>
      <c r="Q165" s="38"/>
      <c r="R165" s="38"/>
      <c r="S165" s="92"/>
      <c r="T165" s="105"/>
      <c r="AB165" s="66"/>
    </row>
    <row r="166" spans="1:33" ht="11.25" customHeight="1" x14ac:dyDescent="0.2">
      <c r="A166" s="98"/>
      <c r="B166" s="328"/>
      <c r="C166" s="328"/>
      <c r="D166" s="328"/>
      <c r="E166" s="328"/>
      <c r="F166" s="262"/>
      <c r="G166" s="262"/>
      <c r="H166" s="55"/>
      <c r="I166" s="55"/>
      <c r="J166" s="55"/>
      <c r="K166" s="38"/>
      <c r="L166" s="38"/>
      <c r="M166" s="38"/>
      <c r="N166" s="38"/>
      <c r="O166" s="38"/>
      <c r="P166" s="38"/>
      <c r="Q166" s="38"/>
      <c r="R166" s="38"/>
      <c r="S166" s="92"/>
      <c r="T166" s="105"/>
      <c r="AB166" s="66"/>
    </row>
    <row r="167" spans="1:33" ht="11.25" customHeight="1" x14ac:dyDescent="0.2">
      <c r="A167" s="98"/>
      <c r="B167" s="328" t="s">
        <v>81</v>
      </c>
      <c r="C167" s="328"/>
      <c r="D167" s="328"/>
      <c r="E167" s="328"/>
      <c r="F167" s="262"/>
      <c r="G167" s="262"/>
      <c r="H167" s="55"/>
      <c r="I167" s="55"/>
      <c r="J167" s="55"/>
      <c r="K167" s="38"/>
      <c r="L167" s="38"/>
      <c r="M167" s="38"/>
      <c r="N167" s="38"/>
      <c r="O167" s="38"/>
      <c r="P167" s="38"/>
      <c r="Q167" s="38"/>
      <c r="R167" s="38"/>
      <c r="S167" s="92"/>
      <c r="T167" s="105"/>
      <c r="AB167" s="66"/>
    </row>
    <row r="168" spans="1:33" ht="11.25" customHeight="1" x14ac:dyDescent="0.2">
      <c r="A168" s="98"/>
      <c r="B168" s="328"/>
      <c r="C168" s="328"/>
      <c r="D168" s="328"/>
      <c r="E168" s="328"/>
      <c r="F168" s="262"/>
      <c r="G168" s="262"/>
      <c r="H168" s="55"/>
      <c r="I168" s="55"/>
      <c r="J168" s="55"/>
      <c r="K168" s="38"/>
      <c r="L168" s="38"/>
      <c r="M168" s="38"/>
      <c r="N168" s="38"/>
      <c r="O168" s="38"/>
      <c r="P168" s="38"/>
      <c r="Q168" s="38"/>
      <c r="R168" s="38"/>
      <c r="S168" s="92"/>
      <c r="T168" s="105"/>
      <c r="AB168" s="66"/>
    </row>
    <row r="169" spans="1:33" ht="18.75" customHeight="1" x14ac:dyDescent="0.2">
      <c r="A169" s="99"/>
      <c r="B169" s="264"/>
      <c r="C169" s="264"/>
      <c r="D169" s="264"/>
      <c r="E169" s="264"/>
      <c r="F169" s="264"/>
      <c r="G169" s="264"/>
      <c r="H169" s="264"/>
      <c r="I169" s="264"/>
      <c r="J169" s="264"/>
      <c r="K169" s="100"/>
      <c r="L169" s="100"/>
      <c r="M169" s="100"/>
      <c r="N169" s="100"/>
      <c r="O169" s="100"/>
      <c r="P169" s="100"/>
      <c r="Q169" s="100"/>
      <c r="R169" s="100"/>
      <c r="S169" s="96"/>
      <c r="T169" s="158"/>
      <c r="U169" s="113"/>
      <c r="V169" s="113"/>
      <c r="W169" s="113"/>
      <c r="X169" s="113"/>
    </row>
    <row r="170" spans="1:33" s="64" customFormat="1" ht="11.25" customHeight="1" x14ac:dyDescent="0.2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101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2"/>
      <c r="AF170" s="62"/>
      <c r="AG170" s="62"/>
    </row>
  </sheetData>
  <sheetProtection sheet="1" objects="1" scenarios="1"/>
  <mergeCells count="23">
    <mergeCell ref="B165:E166"/>
    <mergeCell ref="B167:E168"/>
    <mergeCell ref="B157:E158"/>
    <mergeCell ref="B159:E160"/>
    <mergeCell ref="B161:E162"/>
    <mergeCell ref="B163:E164"/>
    <mergeCell ref="A76:R76"/>
    <mergeCell ref="B155:B156"/>
    <mergeCell ref="D83:D85"/>
    <mergeCell ref="E83:E85"/>
    <mergeCell ref="F83:F85"/>
    <mergeCell ref="G83:G85"/>
    <mergeCell ref="A113:R113"/>
    <mergeCell ref="A114:R114"/>
    <mergeCell ref="A151:R151"/>
    <mergeCell ref="A152:R152"/>
    <mergeCell ref="A75:R75"/>
    <mergeCell ref="D7:D9"/>
    <mergeCell ref="E7:E9"/>
    <mergeCell ref="F7:F9"/>
    <mergeCell ref="G7:G9"/>
    <mergeCell ref="A37:R37"/>
    <mergeCell ref="A38:R38"/>
  </mergeCells>
  <conditionalFormatting sqref="B119:B143 B86:B110 B43:B67 B10:B34 D10:G34 D86:G110 D119:H143 D43:H67">
    <cfRule type="expression" dxfId="60" priority="3">
      <formula>$B10=$V$2</formula>
    </cfRule>
    <cfRule type="containsErrors" dxfId="59" priority="4">
      <formula>ISERROR(B10)</formula>
    </cfRule>
  </conditionalFormatting>
  <hyperlinks>
    <hyperlink ref="B157:E158" location="Vacancies!A1" display="Social Worker Vacancies"/>
    <hyperlink ref="B159:E160" location="Turnover!A1" display="Social Worker Turnover"/>
    <hyperlink ref="B161:E162" location="Agency!A1" display="Agency Social Workers"/>
    <hyperlink ref="B163:E164" location="Absence!A1" display="Absence"/>
    <hyperlink ref="B165:E166" location="Age!A1" display="Age"/>
    <hyperlink ref="B167:E168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Turnover!D119:F119</xm:f>
              <xm:sqref>G119</xm:sqref>
            </x14:sparkline>
            <x14:sparkline>
              <xm:f>Turnover!D120:F120</xm:f>
              <xm:sqref>G120</xm:sqref>
            </x14:sparkline>
            <x14:sparkline>
              <xm:f>Turnover!D121:F121</xm:f>
              <xm:sqref>G121</xm:sqref>
            </x14:sparkline>
            <x14:sparkline>
              <xm:f>Turnover!D122:F122</xm:f>
              <xm:sqref>G122</xm:sqref>
            </x14:sparkline>
            <x14:sparkline>
              <xm:f>Turnover!D123:F123</xm:f>
              <xm:sqref>G123</xm:sqref>
            </x14:sparkline>
            <x14:sparkline>
              <xm:f>Turnover!D124:F124</xm:f>
              <xm:sqref>G124</xm:sqref>
            </x14:sparkline>
            <x14:sparkline>
              <xm:f>Turnover!D125:F125</xm:f>
              <xm:sqref>G125</xm:sqref>
            </x14:sparkline>
            <x14:sparkline>
              <xm:f>Turnover!D126:F126</xm:f>
              <xm:sqref>G126</xm:sqref>
            </x14:sparkline>
            <x14:sparkline>
              <xm:f>Turnover!D127:F127</xm:f>
              <xm:sqref>G127</xm:sqref>
            </x14:sparkline>
            <x14:sparkline>
              <xm:f>Turnover!D128:F128</xm:f>
              <xm:sqref>G128</xm:sqref>
            </x14:sparkline>
            <x14:sparkline>
              <xm:f>Turnover!D129:F129</xm:f>
              <xm:sqref>G129</xm:sqref>
            </x14:sparkline>
            <x14:sparkline>
              <xm:f>Turnover!D130:F130</xm:f>
              <xm:sqref>G130</xm:sqref>
            </x14:sparkline>
            <x14:sparkline>
              <xm:f>Turnover!D131:F131</xm:f>
              <xm:sqref>G131</xm:sqref>
            </x14:sparkline>
            <x14:sparkline>
              <xm:f>Turnover!D132:F132</xm:f>
              <xm:sqref>G132</xm:sqref>
            </x14:sparkline>
            <x14:sparkline>
              <xm:f>Turnover!D133:F133</xm:f>
              <xm:sqref>G133</xm:sqref>
            </x14:sparkline>
            <x14:sparkline>
              <xm:f>Turnover!D134:F134</xm:f>
              <xm:sqref>G134</xm:sqref>
            </x14:sparkline>
            <x14:sparkline>
              <xm:f>Turnover!D135:F135</xm:f>
              <xm:sqref>G135</xm:sqref>
            </x14:sparkline>
            <x14:sparkline>
              <xm:f>Turnover!D136:F136</xm:f>
              <xm:sqref>G136</xm:sqref>
            </x14:sparkline>
            <x14:sparkline>
              <xm:f>Turnover!D137:F137</xm:f>
              <xm:sqref>G137</xm:sqref>
            </x14:sparkline>
            <x14:sparkline>
              <xm:f>Turnover!D138:F138</xm:f>
              <xm:sqref>G138</xm:sqref>
            </x14:sparkline>
            <x14:sparkline>
              <xm:f>Turnover!D139:F139</xm:f>
              <xm:sqref>G139</xm:sqref>
            </x14:sparkline>
            <x14:sparkline>
              <xm:f>Turnover!D140:F140</xm:f>
              <xm:sqref>G140</xm:sqref>
            </x14:sparkline>
            <x14:sparkline>
              <xm:f>Turnover!D141:F141</xm:f>
              <xm:sqref>G141</xm:sqref>
            </x14:sparkline>
            <x14:sparkline>
              <xm:f>Turnover!D142:F142</xm:f>
              <xm:sqref>G142</xm:sqref>
            </x14:sparkline>
            <x14:sparkline>
              <xm:f>Turnover!D143:F143</xm:f>
              <xm:sqref>G143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Turnover!D43:F43</xm:f>
              <xm:sqref>G43</xm:sqref>
            </x14:sparkline>
            <x14:sparkline>
              <xm:f>Turnover!D44:F44</xm:f>
              <xm:sqref>G44</xm:sqref>
            </x14:sparkline>
            <x14:sparkline>
              <xm:f>Turnover!D45:F45</xm:f>
              <xm:sqref>G45</xm:sqref>
            </x14:sparkline>
            <x14:sparkline>
              <xm:f>Turnover!D46:F46</xm:f>
              <xm:sqref>G46</xm:sqref>
            </x14:sparkline>
            <x14:sparkline>
              <xm:f>Turnover!D47:F47</xm:f>
              <xm:sqref>G47</xm:sqref>
            </x14:sparkline>
            <x14:sparkline>
              <xm:f>Turnover!D48:F48</xm:f>
              <xm:sqref>G48</xm:sqref>
            </x14:sparkline>
            <x14:sparkline>
              <xm:f>Turnover!D49:F49</xm:f>
              <xm:sqref>G49</xm:sqref>
            </x14:sparkline>
            <x14:sparkline>
              <xm:f>Turnover!D50:F50</xm:f>
              <xm:sqref>G50</xm:sqref>
            </x14:sparkline>
            <x14:sparkline>
              <xm:f>Turnover!D51:F51</xm:f>
              <xm:sqref>G51</xm:sqref>
            </x14:sparkline>
            <x14:sparkline>
              <xm:f>Turnover!D52:F52</xm:f>
              <xm:sqref>G52</xm:sqref>
            </x14:sparkline>
            <x14:sparkline>
              <xm:f>Turnover!D53:F53</xm:f>
              <xm:sqref>G53</xm:sqref>
            </x14:sparkline>
            <x14:sparkline>
              <xm:f>Turnover!D54:F54</xm:f>
              <xm:sqref>G54</xm:sqref>
            </x14:sparkline>
            <x14:sparkline>
              <xm:f>Turnover!D55:F55</xm:f>
              <xm:sqref>G55</xm:sqref>
            </x14:sparkline>
            <x14:sparkline>
              <xm:f>Turnover!D56:F56</xm:f>
              <xm:sqref>G56</xm:sqref>
            </x14:sparkline>
            <x14:sparkline>
              <xm:f>Turnover!D57:F57</xm:f>
              <xm:sqref>G57</xm:sqref>
            </x14:sparkline>
            <x14:sparkline>
              <xm:f>Turnover!D58:F58</xm:f>
              <xm:sqref>G58</xm:sqref>
            </x14:sparkline>
            <x14:sparkline>
              <xm:f>Turnover!D59:F59</xm:f>
              <xm:sqref>G59</xm:sqref>
            </x14:sparkline>
            <x14:sparkline>
              <xm:f>Turnover!D60:F60</xm:f>
              <xm:sqref>G60</xm:sqref>
            </x14:sparkline>
            <x14:sparkline>
              <xm:f>Turnover!D61:F61</xm:f>
              <xm:sqref>G61</xm:sqref>
            </x14:sparkline>
            <x14:sparkline>
              <xm:f>Turnover!D62:F62</xm:f>
              <xm:sqref>G62</xm:sqref>
            </x14:sparkline>
            <x14:sparkline>
              <xm:f>Turnover!D63:F63</xm:f>
              <xm:sqref>G63</xm:sqref>
            </x14:sparkline>
            <x14:sparkline>
              <xm:f>Turnover!D64:F64</xm:f>
              <xm:sqref>G64</xm:sqref>
            </x14:sparkline>
            <x14:sparkline>
              <xm:f>Turnover!D65:F65</xm:f>
              <xm:sqref>G65</xm:sqref>
            </x14:sparkline>
            <x14:sparkline>
              <xm:f>Turnover!D66:F66</xm:f>
              <xm:sqref>G66</xm:sqref>
            </x14:sparkline>
            <x14:sparkline>
              <xm:f>Turnover!D67:F67</xm:f>
              <xm:sqref>G67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indexed="39"/>
  </sheetPr>
  <dimension ref="A1:AG170"/>
  <sheetViews>
    <sheetView showRowColHeaders="0" zoomScaleNormal="100" workbookViewId="0"/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7" width="10.28515625" style="62" customWidth="1"/>
    <col min="8" max="8" width="12.5703125" style="62" customWidth="1"/>
    <col min="9" max="9" width="4.85546875" style="62" customWidth="1"/>
    <col min="10" max="10" width="5" style="62" customWidth="1"/>
    <col min="11" max="12" width="4.85546875" style="62" customWidth="1"/>
    <col min="13" max="13" width="6.5703125" style="62" customWidth="1"/>
    <col min="14" max="14" width="12.140625" style="62" customWidth="1"/>
    <col min="15" max="15" width="7.85546875" style="62" customWidth="1"/>
    <col min="16" max="16" width="1.42578125" style="62" customWidth="1"/>
    <col min="17" max="17" width="11.7109375" style="62" customWidth="1"/>
    <col min="18" max="18" width="2.5703125" style="62" customWidth="1"/>
    <col min="19" max="19" width="6.42578125" style="64" customWidth="1"/>
    <col min="20" max="20" width="4.85546875" style="64" customWidth="1"/>
    <col min="21" max="21" width="19.5703125" style="65" hidden="1" customWidth="1"/>
    <col min="22" max="22" width="19.42578125" style="65" hidden="1" customWidth="1"/>
    <col min="23" max="23" width="30" style="65" hidden="1" customWidth="1"/>
    <col min="24" max="25" width="16.7109375" style="65" customWidth="1"/>
    <col min="26" max="27" width="8.5703125" style="65" customWidth="1"/>
    <col min="28" max="28" width="3.5703125" style="65" customWidth="1"/>
    <col min="29" max="29" width="17" style="65" customWidth="1"/>
    <col min="30" max="30" width="5.7109375" style="65" customWidth="1"/>
    <col min="31" max="16384" width="9.140625" style="62"/>
  </cols>
  <sheetData>
    <row r="1" spans="1:30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  <c r="S1" s="91"/>
      <c r="T1" s="103"/>
      <c r="U1" s="104"/>
      <c r="V1" s="104"/>
      <c r="W1" s="104"/>
      <c r="X1" s="104"/>
      <c r="Y1" s="104"/>
      <c r="Z1" s="104"/>
      <c r="AA1" s="104"/>
      <c r="AB1" s="104"/>
      <c r="AC1" s="104"/>
      <c r="AD1" s="104"/>
    </row>
    <row r="2" spans="1:30" ht="18.75" customHeight="1" x14ac:dyDescent="0.2">
      <c r="A2" s="79"/>
      <c r="B2" s="87" t="s">
        <v>52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78"/>
      <c r="S2" s="92"/>
      <c r="T2" s="105"/>
      <c r="U2" s="107" t="e">
        <f>VLOOKUP(V2,$U$10:$V$31,2,FALSE)</f>
        <v>#N/A</v>
      </c>
      <c r="V2" s="107" t="str">
        <f>Home!$B$7</f>
        <v>(None)</v>
      </c>
      <c r="W2" s="48" t="str">
        <f>"Selected LA- "&amp;V2</f>
        <v>Selected LA- (None)</v>
      </c>
    </row>
    <row r="3" spans="1:30" ht="18.75" customHeight="1" x14ac:dyDescent="0.2">
      <c r="A3" s="84"/>
      <c r="B3" s="85"/>
      <c r="C3" s="85"/>
      <c r="D3" s="124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6"/>
      <c r="S3" s="92"/>
      <c r="T3" s="105"/>
    </row>
    <row r="4" spans="1:30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  <c r="S4" s="92"/>
      <c r="T4" s="105"/>
      <c r="U4" s="231"/>
      <c r="V4" s="232">
        <v>0</v>
      </c>
      <c r="W4" s="233">
        <v>22.5</v>
      </c>
    </row>
    <row r="5" spans="1:30" s="63" customFormat="1" ht="15" customHeight="1" x14ac:dyDescent="0.2">
      <c r="A5" s="80"/>
      <c r="B5" s="143" t="s">
        <v>92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81"/>
      <c r="S5" s="93"/>
      <c r="T5" s="108"/>
      <c r="U5" s="239" t="s">
        <v>41</v>
      </c>
      <c r="V5" s="234">
        <f>G32</f>
        <v>13.8996138996139</v>
      </c>
      <c r="W5" s="235">
        <f>V5</f>
        <v>13.8996138996139</v>
      </c>
      <c r="X5" s="109"/>
      <c r="Y5" s="109"/>
      <c r="Z5" s="109"/>
      <c r="AA5" s="109"/>
      <c r="AB5" s="109"/>
      <c r="AC5" s="109"/>
      <c r="AD5" s="109"/>
    </row>
    <row r="6" spans="1:30" ht="18" customHeight="1" x14ac:dyDescent="0.2">
      <c r="A6" s="79"/>
      <c r="B6" s="171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40"/>
      <c r="P6" s="60"/>
      <c r="Q6" s="60"/>
      <c r="R6" s="78"/>
      <c r="S6" s="92"/>
      <c r="T6" s="105"/>
      <c r="U6" s="240" t="s">
        <v>45</v>
      </c>
      <c r="V6" s="236">
        <f>G33</f>
        <v>14.19939577039275</v>
      </c>
      <c r="W6" s="237">
        <f>V6</f>
        <v>14.19939577039275</v>
      </c>
    </row>
    <row r="7" spans="1:30" s="68" customFormat="1" ht="12" customHeight="1" x14ac:dyDescent="0.2">
      <c r="A7" s="82"/>
      <c r="B7" s="67"/>
      <c r="C7" s="67"/>
      <c r="D7" s="329" t="s">
        <v>53</v>
      </c>
      <c r="E7" s="331" t="s">
        <v>54</v>
      </c>
      <c r="F7" s="315" t="s">
        <v>61</v>
      </c>
      <c r="G7" s="315" t="s">
        <v>55</v>
      </c>
      <c r="H7" s="60"/>
      <c r="I7" s="60"/>
      <c r="J7" s="60"/>
      <c r="K7" s="60"/>
      <c r="L7" s="60"/>
      <c r="M7" s="60"/>
      <c r="N7" s="60"/>
      <c r="O7" s="40"/>
      <c r="P7" s="60"/>
      <c r="Q7" s="60"/>
      <c r="R7" s="83"/>
      <c r="S7" s="94"/>
      <c r="T7" s="111"/>
      <c r="U7" s="241" t="s">
        <v>42</v>
      </c>
      <c r="V7" s="238">
        <f>G34</f>
        <v>15.649064906490647</v>
      </c>
      <c r="W7" s="238">
        <f>V7</f>
        <v>15.649064906490647</v>
      </c>
      <c r="X7" s="114"/>
      <c r="Y7" s="114"/>
      <c r="Z7" s="114"/>
      <c r="AA7" s="114"/>
      <c r="AB7" s="114"/>
      <c r="AC7" s="114"/>
      <c r="AD7" s="114"/>
    </row>
    <row r="8" spans="1:30" s="68" customFormat="1" ht="12" customHeight="1" x14ac:dyDescent="0.2">
      <c r="A8" s="82"/>
      <c r="B8" s="67"/>
      <c r="C8" s="67"/>
      <c r="D8" s="330"/>
      <c r="E8" s="332"/>
      <c r="F8" s="316"/>
      <c r="G8" s="316"/>
      <c r="H8" s="60"/>
      <c r="I8" s="60"/>
      <c r="J8" s="60"/>
      <c r="K8" s="60"/>
      <c r="L8" s="60"/>
      <c r="M8" s="60"/>
      <c r="N8" s="60"/>
      <c r="O8" s="40"/>
      <c r="P8" s="60"/>
      <c r="Q8" s="60"/>
      <c r="R8" s="83"/>
      <c r="S8" s="94"/>
      <c r="T8" s="111"/>
      <c r="V8" s="154"/>
      <c r="W8" s="155"/>
      <c r="X8" s="114"/>
      <c r="Y8" s="114"/>
      <c r="Z8" s="114"/>
      <c r="AA8" s="114"/>
      <c r="AB8" s="114"/>
      <c r="AC8" s="114"/>
      <c r="AD8" s="114"/>
    </row>
    <row r="9" spans="1:30" s="68" customFormat="1" ht="12" customHeight="1" x14ac:dyDescent="0.2">
      <c r="A9" s="82"/>
      <c r="B9" s="67"/>
      <c r="C9" s="67"/>
      <c r="D9" s="330"/>
      <c r="E9" s="332"/>
      <c r="F9" s="316"/>
      <c r="G9" s="316"/>
      <c r="H9" s="60"/>
      <c r="I9" s="60"/>
      <c r="J9" s="60"/>
      <c r="K9" s="60"/>
      <c r="L9" s="60"/>
      <c r="M9" s="60"/>
      <c r="N9" s="60"/>
      <c r="O9" s="40"/>
      <c r="P9" s="60"/>
      <c r="Q9" s="60"/>
      <c r="R9" s="83"/>
      <c r="S9" s="94"/>
      <c r="T9" s="111"/>
      <c r="U9" s="153"/>
      <c r="V9" s="154"/>
      <c r="W9" s="155"/>
      <c r="X9" s="114"/>
      <c r="Y9" s="114"/>
      <c r="Z9" s="114"/>
      <c r="AA9" s="114"/>
      <c r="AB9" s="114"/>
      <c r="AC9" s="114"/>
      <c r="AD9" s="114"/>
    </row>
    <row r="10" spans="1:30" s="68" customFormat="1" ht="13.5" customHeight="1" x14ac:dyDescent="0.2">
      <c r="A10" s="82"/>
      <c r="B10" s="69" t="s">
        <v>0</v>
      </c>
      <c r="C10" s="67"/>
      <c r="D10" s="203">
        <v>70</v>
      </c>
      <c r="E10" s="198">
        <v>7</v>
      </c>
      <c r="F10" s="70">
        <v>5</v>
      </c>
      <c r="G10" s="145">
        <f>E10/SUM(D10,E10)*100</f>
        <v>9.0909090909090917</v>
      </c>
      <c r="H10" s="60"/>
      <c r="I10" s="60"/>
      <c r="J10" s="60"/>
      <c r="K10" s="60"/>
      <c r="L10" s="60"/>
      <c r="M10" s="60"/>
      <c r="N10" s="60"/>
      <c r="O10" s="40"/>
      <c r="P10" s="60"/>
      <c r="Q10" s="60"/>
      <c r="R10" s="83"/>
      <c r="S10" s="94"/>
      <c r="T10" s="111"/>
      <c r="U10" s="61" t="str">
        <f t="shared" ref="U10:U34" si="0">B10</f>
        <v>Bracknell Forest</v>
      </c>
      <c r="V10" s="115" t="b">
        <f>IF(U10=$V$2,50)</f>
        <v>0</v>
      </c>
      <c r="X10" s="114"/>
      <c r="Y10" s="114"/>
      <c r="Z10" s="114"/>
      <c r="AA10" s="114"/>
      <c r="AB10" s="114"/>
      <c r="AC10" s="114"/>
      <c r="AD10" s="114"/>
    </row>
    <row r="11" spans="1:30" s="68" customFormat="1" ht="13.5" customHeight="1" x14ac:dyDescent="0.2">
      <c r="A11" s="82"/>
      <c r="B11" s="69" t="s">
        <v>22</v>
      </c>
      <c r="C11" s="67"/>
      <c r="D11" s="203">
        <v>239</v>
      </c>
      <c r="E11" s="198">
        <v>3</v>
      </c>
      <c r="F11" s="70" t="s">
        <v>57</v>
      </c>
      <c r="G11" s="159">
        <f t="shared" ref="G11:G34" si="1">E11/SUM(D11,E11)*100</f>
        <v>1.2396694214876034</v>
      </c>
      <c r="H11" s="60"/>
      <c r="I11" s="60"/>
      <c r="J11" s="60"/>
      <c r="K11" s="60"/>
      <c r="L11" s="60"/>
      <c r="M11" s="60"/>
      <c r="N11" s="60"/>
      <c r="O11" s="40"/>
      <c r="P11" s="60"/>
      <c r="Q11" s="60"/>
      <c r="R11" s="83"/>
      <c r="S11" s="94"/>
      <c r="T11" s="111"/>
      <c r="U11" s="61" t="str">
        <f t="shared" si="0"/>
        <v>Brighton &amp; Hove</v>
      </c>
      <c r="V11" s="115" t="b">
        <f t="shared" ref="V11:V34" si="2">IF(U11=$V$2,50)</f>
        <v>0</v>
      </c>
      <c r="X11" s="114"/>
      <c r="Y11" s="114"/>
      <c r="Z11" s="114"/>
      <c r="AA11" s="114"/>
      <c r="AB11" s="114"/>
      <c r="AC11" s="114"/>
      <c r="AD11" s="114"/>
    </row>
    <row r="12" spans="1:30" s="68" customFormat="1" ht="13.5" customHeight="1" x14ac:dyDescent="0.2">
      <c r="A12" s="82"/>
      <c r="B12" s="69" t="s">
        <v>8</v>
      </c>
      <c r="C12" s="67"/>
      <c r="D12" s="203">
        <v>240</v>
      </c>
      <c r="E12" s="198">
        <v>69</v>
      </c>
      <c r="F12" s="70">
        <v>31</v>
      </c>
      <c r="G12" s="159">
        <f t="shared" si="1"/>
        <v>22.330097087378643</v>
      </c>
      <c r="H12" s="60"/>
      <c r="I12" s="60"/>
      <c r="J12" s="60"/>
      <c r="K12" s="60"/>
      <c r="L12" s="60"/>
      <c r="M12" s="60"/>
      <c r="N12" s="60"/>
      <c r="O12" s="40"/>
      <c r="P12" s="60"/>
      <c r="Q12" s="60"/>
      <c r="R12" s="83"/>
      <c r="S12" s="94"/>
      <c r="T12" s="111"/>
      <c r="U12" s="61" t="str">
        <f t="shared" si="0"/>
        <v>Buckinghamshire</v>
      </c>
      <c r="V12" s="115" t="b">
        <f t="shared" si="2"/>
        <v>0</v>
      </c>
      <c r="X12" s="114"/>
      <c r="Y12" s="114"/>
      <c r="Z12" s="114"/>
      <c r="AA12" s="114"/>
      <c r="AB12" s="114"/>
      <c r="AC12" s="114"/>
      <c r="AD12" s="114"/>
    </row>
    <row r="13" spans="1:30" s="68" customFormat="1" ht="13.5" customHeight="1" x14ac:dyDescent="0.2">
      <c r="A13" s="82"/>
      <c r="B13" s="69" t="s">
        <v>4</v>
      </c>
      <c r="C13" s="67"/>
      <c r="D13" s="203">
        <v>324</v>
      </c>
      <c r="E13" s="198" t="s">
        <v>57</v>
      </c>
      <c r="F13" s="142" t="s">
        <v>57</v>
      </c>
      <c r="G13" s="159" t="e">
        <f t="shared" si="1"/>
        <v>#VALUE!</v>
      </c>
      <c r="H13" s="60"/>
      <c r="I13" s="60"/>
      <c r="J13" s="60"/>
      <c r="K13" s="60"/>
      <c r="L13" s="60"/>
      <c r="M13" s="60"/>
      <c r="N13" s="60"/>
      <c r="O13" s="40"/>
      <c r="P13" s="60"/>
      <c r="Q13" s="60"/>
      <c r="R13" s="83"/>
      <c r="S13" s="94"/>
      <c r="T13" s="111"/>
      <c r="U13" s="61" t="str">
        <f t="shared" si="0"/>
        <v>East Sussex</v>
      </c>
      <c r="V13" s="115" t="b">
        <f t="shared" si="2"/>
        <v>0</v>
      </c>
      <c r="X13" s="114"/>
      <c r="Y13" s="114"/>
      <c r="Z13" s="114"/>
      <c r="AA13" s="114"/>
      <c r="AB13" s="114"/>
      <c r="AC13" s="114"/>
      <c r="AD13" s="114"/>
    </row>
    <row r="14" spans="1:30" s="68" customFormat="1" ht="13.5" customHeight="1" x14ac:dyDescent="0.2">
      <c r="A14" s="82"/>
      <c r="B14" s="69" t="s">
        <v>6</v>
      </c>
      <c r="C14" s="67"/>
      <c r="D14" s="203">
        <v>418</v>
      </c>
      <c r="E14" s="198">
        <v>69</v>
      </c>
      <c r="F14" s="70">
        <v>57</v>
      </c>
      <c r="G14" s="159">
        <f t="shared" si="1"/>
        <v>14.168377823408623</v>
      </c>
      <c r="H14" s="60"/>
      <c r="I14" s="60"/>
      <c r="J14" s="60"/>
      <c r="K14" s="60"/>
      <c r="L14" s="60"/>
      <c r="M14" s="60"/>
      <c r="N14" s="60"/>
      <c r="O14" s="40"/>
      <c r="P14" s="60"/>
      <c r="Q14" s="60"/>
      <c r="R14" s="83"/>
      <c r="S14" s="94"/>
      <c r="T14" s="111"/>
      <c r="U14" s="61" t="str">
        <f t="shared" si="0"/>
        <v>Hampshire</v>
      </c>
      <c r="V14" s="115" t="b">
        <f t="shared" si="2"/>
        <v>0</v>
      </c>
      <c r="X14" s="114"/>
      <c r="Y14" s="114"/>
      <c r="Z14" s="114"/>
      <c r="AA14" s="114"/>
      <c r="AB14" s="114"/>
      <c r="AC14" s="114"/>
      <c r="AD14" s="114"/>
    </row>
    <row r="15" spans="1:30" s="68" customFormat="1" ht="13.5" customHeight="1" x14ac:dyDescent="0.2">
      <c r="A15" s="82"/>
      <c r="B15" s="69" t="s">
        <v>1</v>
      </c>
      <c r="C15" s="67"/>
      <c r="D15" s="203">
        <v>76</v>
      </c>
      <c r="E15" s="198">
        <v>7</v>
      </c>
      <c r="F15" s="70">
        <v>3</v>
      </c>
      <c r="G15" s="159">
        <f t="shared" si="1"/>
        <v>8.4337349397590362</v>
      </c>
      <c r="H15" s="60"/>
      <c r="I15" s="60"/>
      <c r="J15" s="60"/>
      <c r="K15" s="60"/>
      <c r="L15" s="60"/>
      <c r="M15" s="60"/>
      <c r="N15" s="60"/>
      <c r="O15" s="40"/>
      <c r="P15" s="60"/>
      <c r="Q15" s="60"/>
      <c r="R15" s="83"/>
      <c r="S15" s="94"/>
      <c r="T15" s="111"/>
      <c r="U15" s="61" t="str">
        <f t="shared" si="0"/>
        <v>Isle of Wight</v>
      </c>
      <c r="V15" s="115" t="b">
        <f t="shared" si="2"/>
        <v>0</v>
      </c>
      <c r="X15" s="114"/>
      <c r="Y15" s="114"/>
      <c r="Z15" s="114"/>
      <c r="AA15" s="114"/>
      <c r="AB15" s="114"/>
      <c r="AC15" s="114"/>
      <c r="AD15" s="114"/>
    </row>
    <row r="16" spans="1:30" s="68" customFormat="1" ht="13.5" customHeight="1" x14ac:dyDescent="0.2">
      <c r="A16" s="82"/>
      <c r="B16" s="69" t="s">
        <v>9</v>
      </c>
      <c r="C16" s="67"/>
      <c r="D16" s="203">
        <v>730</v>
      </c>
      <c r="E16" s="198">
        <v>91</v>
      </c>
      <c r="F16" s="70">
        <v>82</v>
      </c>
      <c r="G16" s="159">
        <f t="shared" si="1"/>
        <v>11.084043848964678</v>
      </c>
      <c r="H16" s="60"/>
      <c r="I16" s="60"/>
      <c r="J16" s="60"/>
      <c r="K16" s="60"/>
      <c r="L16" s="60"/>
      <c r="M16" s="60"/>
      <c r="N16" s="60"/>
      <c r="O16" s="40"/>
      <c r="P16" s="60"/>
      <c r="Q16" s="60"/>
      <c r="R16" s="83"/>
      <c r="S16" s="94"/>
      <c r="T16" s="111"/>
      <c r="U16" s="61" t="str">
        <f t="shared" si="0"/>
        <v>Kent</v>
      </c>
      <c r="V16" s="115" t="b">
        <f t="shared" si="2"/>
        <v>0</v>
      </c>
      <c r="X16" s="114"/>
      <c r="Y16" s="114"/>
      <c r="Z16" s="114"/>
      <c r="AA16" s="114"/>
      <c r="AB16" s="114"/>
      <c r="AC16" s="114"/>
      <c r="AD16" s="114"/>
    </row>
    <row r="17" spans="1:30" s="68" customFormat="1" ht="13.5" customHeight="1" x14ac:dyDescent="0.2">
      <c r="A17" s="82"/>
      <c r="B17" s="69" t="s">
        <v>2</v>
      </c>
      <c r="C17" s="67"/>
      <c r="D17" s="203">
        <v>137</v>
      </c>
      <c r="E17" s="198">
        <v>54</v>
      </c>
      <c r="F17" s="70">
        <v>46</v>
      </c>
      <c r="G17" s="159">
        <f t="shared" si="1"/>
        <v>28.272251308900525</v>
      </c>
      <c r="H17" s="60"/>
      <c r="I17" s="60"/>
      <c r="J17" s="60"/>
      <c r="K17" s="60"/>
      <c r="L17" s="60"/>
      <c r="M17" s="60"/>
      <c r="N17" s="60"/>
      <c r="O17" s="40"/>
      <c r="P17" s="60"/>
      <c r="Q17" s="60"/>
      <c r="R17" s="83"/>
      <c r="S17" s="94"/>
      <c r="T17" s="111"/>
      <c r="U17" s="61" t="str">
        <f t="shared" si="0"/>
        <v>Medway</v>
      </c>
      <c r="V17" s="115" t="b">
        <f t="shared" si="2"/>
        <v>0</v>
      </c>
      <c r="X17" s="114"/>
      <c r="Y17" s="114"/>
      <c r="Z17" s="114"/>
      <c r="AA17" s="114"/>
      <c r="AB17" s="114"/>
      <c r="AC17" s="114"/>
      <c r="AD17" s="114"/>
    </row>
    <row r="18" spans="1:30" s="68" customFormat="1" ht="13.5" customHeight="1" x14ac:dyDescent="0.2">
      <c r="A18" s="82"/>
      <c r="B18" s="69" t="s">
        <v>10</v>
      </c>
      <c r="C18" s="67"/>
      <c r="D18" s="203">
        <v>152</v>
      </c>
      <c r="E18" s="198">
        <v>15</v>
      </c>
      <c r="F18" s="70">
        <v>15</v>
      </c>
      <c r="G18" s="159">
        <f t="shared" si="1"/>
        <v>8.9820359281437128</v>
      </c>
      <c r="H18" s="60"/>
      <c r="I18" s="60"/>
      <c r="J18" s="60"/>
      <c r="K18" s="60"/>
      <c r="L18" s="60"/>
      <c r="M18" s="60"/>
      <c r="N18" s="60"/>
      <c r="O18" s="40"/>
      <c r="P18" s="60"/>
      <c r="Q18" s="60"/>
      <c r="R18" s="83"/>
      <c r="S18" s="94"/>
      <c r="T18" s="111"/>
      <c r="U18" s="61" t="str">
        <f t="shared" si="0"/>
        <v>Milton Keynes</v>
      </c>
      <c r="V18" s="115" t="b">
        <f t="shared" si="2"/>
        <v>0</v>
      </c>
      <c r="X18" s="114"/>
      <c r="Y18" s="114"/>
      <c r="Z18" s="114"/>
      <c r="AA18" s="114"/>
      <c r="AB18" s="114"/>
      <c r="AC18" s="114"/>
      <c r="AD18" s="114"/>
    </row>
    <row r="19" spans="1:30" s="68" customFormat="1" ht="13.5" customHeight="1" x14ac:dyDescent="0.2">
      <c r="A19" s="82"/>
      <c r="B19" s="69" t="s">
        <v>11</v>
      </c>
      <c r="C19" s="67"/>
      <c r="D19" s="203">
        <v>360</v>
      </c>
      <c r="E19" s="198">
        <v>38</v>
      </c>
      <c r="F19" s="70">
        <v>38</v>
      </c>
      <c r="G19" s="159">
        <f t="shared" si="1"/>
        <v>9.5477386934673358</v>
      </c>
      <c r="H19" s="60"/>
      <c r="I19" s="60"/>
      <c r="J19" s="60"/>
      <c r="K19" s="60"/>
      <c r="L19" s="60"/>
      <c r="M19" s="60"/>
      <c r="N19" s="60"/>
      <c r="O19" s="40"/>
      <c r="P19" s="60"/>
      <c r="Q19" s="60"/>
      <c r="R19" s="83"/>
      <c r="S19" s="94"/>
      <c r="T19" s="111"/>
      <c r="U19" s="61" t="str">
        <f t="shared" si="0"/>
        <v>Oxfordshire</v>
      </c>
      <c r="V19" s="115" t="b">
        <f t="shared" si="2"/>
        <v>0</v>
      </c>
      <c r="X19" s="114"/>
      <c r="Y19" s="114"/>
      <c r="Z19" s="114"/>
      <c r="AA19" s="114"/>
      <c r="AB19" s="114"/>
      <c r="AC19" s="114"/>
      <c r="AD19" s="114"/>
    </row>
    <row r="20" spans="1:30" s="68" customFormat="1" ht="13.5" customHeight="1" x14ac:dyDescent="0.2">
      <c r="A20" s="82"/>
      <c r="B20" s="69" t="s">
        <v>12</v>
      </c>
      <c r="C20" s="67"/>
      <c r="D20" s="203">
        <v>171</v>
      </c>
      <c r="E20" s="198">
        <v>3</v>
      </c>
      <c r="F20" s="70">
        <v>3</v>
      </c>
      <c r="G20" s="159">
        <f>E20/SUM(D20,E20)*100</f>
        <v>1.7241379310344827</v>
      </c>
      <c r="H20" s="60"/>
      <c r="I20" s="60"/>
      <c r="J20" s="60"/>
      <c r="K20" s="60"/>
      <c r="L20" s="60"/>
      <c r="M20" s="60"/>
      <c r="N20" s="60"/>
      <c r="O20" s="40"/>
      <c r="P20" s="60"/>
      <c r="Q20" s="60"/>
      <c r="R20" s="83"/>
      <c r="S20" s="94"/>
      <c r="T20" s="111"/>
      <c r="U20" s="61" t="str">
        <f t="shared" si="0"/>
        <v>Portsmouth</v>
      </c>
      <c r="V20" s="115" t="b">
        <f t="shared" si="2"/>
        <v>0</v>
      </c>
      <c r="X20" s="114"/>
      <c r="Y20" s="114"/>
      <c r="Z20" s="114"/>
      <c r="AA20" s="114"/>
      <c r="AB20" s="114"/>
      <c r="AC20" s="114"/>
      <c r="AD20" s="114"/>
    </row>
    <row r="21" spans="1:30" s="68" customFormat="1" ht="13.5" customHeight="1" x14ac:dyDescent="0.2">
      <c r="A21" s="82"/>
      <c r="B21" s="69" t="s">
        <v>3</v>
      </c>
      <c r="C21" s="67"/>
      <c r="D21" s="203">
        <v>104</v>
      </c>
      <c r="E21" s="198">
        <v>79</v>
      </c>
      <c r="F21" s="70">
        <v>39</v>
      </c>
      <c r="G21" s="159">
        <f t="shared" si="1"/>
        <v>43.169398907103826</v>
      </c>
      <c r="H21" s="60"/>
      <c r="I21" s="60"/>
      <c r="J21" s="60"/>
      <c r="K21" s="60"/>
      <c r="L21" s="60"/>
      <c r="M21" s="60"/>
      <c r="N21" s="60"/>
      <c r="O21" s="40"/>
      <c r="P21" s="60"/>
      <c r="Q21" s="60"/>
      <c r="R21" s="83"/>
      <c r="S21" s="94"/>
      <c r="T21" s="111"/>
      <c r="U21" s="61" t="str">
        <f t="shared" si="0"/>
        <v>Reading</v>
      </c>
      <c r="V21" s="115" t="b">
        <f t="shared" si="2"/>
        <v>0</v>
      </c>
      <c r="X21" s="114"/>
      <c r="Y21" s="114"/>
      <c r="Z21" s="114"/>
      <c r="AA21" s="114"/>
      <c r="AB21" s="114"/>
      <c r="AC21" s="114"/>
      <c r="AD21" s="114"/>
    </row>
    <row r="22" spans="1:30" s="68" customFormat="1" ht="13.5" customHeight="1" x14ac:dyDescent="0.2">
      <c r="A22" s="82"/>
      <c r="B22" s="69" t="s">
        <v>13</v>
      </c>
      <c r="C22" s="67"/>
      <c r="D22" s="203">
        <v>88</v>
      </c>
      <c r="E22" s="198">
        <v>39</v>
      </c>
      <c r="F22" s="70">
        <v>35</v>
      </c>
      <c r="G22" s="159">
        <f t="shared" si="1"/>
        <v>30.708661417322837</v>
      </c>
      <c r="H22" s="60"/>
      <c r="I22" s="60"/>
      <c r="J22" s="60"/>
      <c r="K22" s="60"/>
      <c r="L22" s="60"/>
      <c r="M22" s="60"/>
      <c r="N22" s="60"/>
      <c r="O22" s="40"/>
      <c r="P22" s="60"/>
      <c r="Q22" s="60"/>
      <c r="R22" s="83"/>
      <c r="S22" s="94"/>
      <c r="T22" s="111"/>
      <c r="U22" s="61" t="str">
        <f t="shared" si="0"/>
        <v>Slough</v>
      </c>
      <c r="V22" s="115" t="b">
        <f t="shared" si="2"/>
        <v>0</v>
      </c>
      <c r="X22" s="114"/>
      <c r="Y22" s="114"/>
      <c r="Z22" s="114"/>
      <c r="AA22" s="114"/>
      <c r="AB22" s="114"/>
      <c r="AC22" s="114"/>
      <c r="AD22" s="114"/>
    </row>
    <row r="23" spans="1:30" s="68" customFormat="1" ht="13.5" customHeight="1" x14ac:dyDescent="0.2">
      <c r="A23" s="82"/>
      <c r="B23" s="69" t="s">
        <v>28</v>
      </c>
      <c r="C23" s="67"/>
      <c r="D23" s="203">
        <v>272</v>
      </c>
      <c r="E23" s="198">
        <v>69</v>
      </c>
      <c r="F23" s="70">
        <v>66</v>
      </c>
      <c r="G23" s="159">
        <f t="shared" si="1"/>
        <v>20.234604105571847</v>
      </c>
      <c r="H23" s="60"/>
      <c r="I23" s="60"/>
      <c r="J23" s="60"/>
      <c r="K23" s="60"/>
      <c r="L23" s="60"/>
      <c r="M23" s="60"/>
      <c r="N23" s="60"/>
      <c r="O23" s="40"/>
      <c r="P23" s="60"/>
      <c r="Q23" s="60"/>
      <c r="R23" s="83"/>
      <c r="S23" s="94"/>
      <c r="T23" s="111"/>
      <c r="U23" s="61" t="str">
        <f t="shared" si="0"/>
        <v>Somerset</v>
      </c>
      <c r="V23" s="115" t="b">
        <f t="shared" si="2"/>
        <v>0</v>
      </c>
      <c r="X23" s="114"/>
      <c r="Y23" s="114"/>
      <c r="Z23" s="114"/>
      <c r="AA23" s="114"/>
      <c r="AB23" s="114"/>
      <c r="AC23" s="114"/>
      <c r="AD23" s="114"/>
    </row>
    <row r="24" spans="1:30" s="68" customFormat="1" ht="13.5" customHeight="1" x14ac:dyDescent="0.2">
      <c r="A24" s="82"/>
      <c r="B24" s="69" t="s">
        <v>14</v>
      </c>
      <c r="C24" s="67"/>
      <c r="D24" s="203">
        <v>126</v>
      </c>
      <c r="E24" s="198">
        <v>17</v>
      </c>
      <c r="F24" s="70">
        <v>17</v>
      </c>
      <c r="G24" s="159">
        <f t="shared" si="1"/>
        <v>11.888111888111888</v>
      </c>
      <c r="H24" s="60"/>
      <c r="I24" s="60"/>
      <c r="J24" s="60"/>
      <c r="K24" s="60"/>
      <c r="L24" s="60"/>
      <c r="M24" s="60"/>
      <c r="N24" s="60"/>
      <c r="O24" s="40"/>
      <c r="P24" s="60"/>
      <c r="Q24" s="60"/>
      <c r="R24" s="83"/>
      <c r="S24" s="94"/>
      <c r="T24" s="111"/>
      <c r="U24" s="61" t="str">
        <f t="shared" si="0"/>
        <v>Southampton</v>
      </c>
      <c r="V24" s="115" t="b">
        <f t="shared" si="2"/>
        <v>0</v>
      </c>
      <c r="X24" s="114"/>
      <c r="Y24" s="114"/>
      <c r="Z24" s="114"/>
      <c r="AA24" s="114"/>
      <c r="AB24" s="114"/>
      <c r="AC24" s="114"/>
      <c r="AD24" s="114"/>
    </row>
    <row r="25" spans="1:30" s="68" customFormat="1" ht="13.5" customHeight="1" x14ac:dyDescent="0.2">
      <c r="A25" s="82"/>
      <c r="B25" s="69" t="s">
        <v>7</v>
      </c>
      <c r="C25" s="67"/>
      <c r="D25" s="203">
        <v>575</v>
      </c>
      <c r="E25" s="198">
        <v>93</v>
      </c>
      <c r="F25" s="70" t="s">
        <v>57</v>
      </c>
      <c r="G25" s="159">
        <f t="shared" si="1"/>
        <v>13.922155688622754</v>
      </c>
      <c r="H25" s="60"/>
      <c r="I25" s="60"/>
      <c r="J25" s="60"/>
      <c r="K25" s="60"/>
      <c r="L25" s="60"/>
      <c r="M25" s="60"/>
      <c r="N25" s="60"/>
      <c r="O25" s="40"/>
      <c r="P25" s="60"/>
      <c r="Q25" s="60"/>
      <c r="R25" s="83"/>
      <c r="S25" s="94"/>
      <c r="T25" s="111"/>
      <c r="U25" s="61" t="str">
        <f t="shared" si="0"/>
        <v>Surrey</v>
      </c>
      <c r="V25" s="115" t="b">
        <f t="shared" si="2"/>
        <v>0</v>
      </c>
      <c r="X25" s="114"/>
      <c r="Y25" s="114"/>
      <c r="Z25" s="114"/>
      <c r="AA25" s="114"/>
      <c r="AB25" s="114"/>
      <c r="AC25" s="114"/>
      <c r="AD25" s="114"/>
    </row>
    <row r="26" spans="1:30" s="68" customFormat="1" ht="13.5" customHeight="1" x14ac:dyDescent="0.2">
      <c r="A26" s="174"/>
      <c r="B26" s="69" t="s">
        <v>44</v>
      </c>
      <c r="C26" s="67"/>
      <c r="D26" s="203">
        <v>115</v>
      </c>
      <c r="E26" s="198">
        <v>37</v>
      </c>
      <c r="F26" s="70">
        <v>16</v>
      </c>
      <c r="G26" s="159">
        <f t="shared" si="1"/>
        <v>24.342105263157894</v>
      </c>
      <c r="H26" s="60"/>
      <c r="I26" s="60"/>
      <c r="J26" s="60"/>
      <c r="K26" s="60"/>
      <c r="L26" s="60"/>
      <c r="M26" s="60"/>
      <c r="N26" s="60"/>
      <c r="O26" s="40"/>
      <c r="P26" s="60"/>
      <c r="Q26" s="60"/>
      <c r="R26" s="83"/>
      <c r="S26" s="94"/>
      <c r="T26" s="111"/>
      <c r="U26" s="61" t="str">
        <f t="shared" si="0"/>
        <v>Swindon</v>
      </c>
      <c r="V26" s="115" t="b">
        <f t="shared" si="2"/>
        <v>0</v>
      </c>
      <c r="X26" s="114"/>
      <c r="Y26" s="114"/>
      <c r="Z26" s="114"/>
      <c r="AA26" s="114"/>
      <c r="AB26" s="114"/>
      <c r="AC26" s="114"/>
      <c r="AD26" s="114"/>
    </row>
    <row r="27" spans="1:30" s="68" customFormat="1" ht="13.5" customHeight="1" x14ac:dyDescent="0.2">
      <c r="A27" s="174"/>
      <c r="B27" s="69" t="s">
        <v>82</v>
      </c>
      <c r="C27" s="67"/>
      <c r="D27" s="203">
        <v>87</v>
      </c>
      <c r="E27" s="198">
        <v>28</v>
      </c>
      <c r="F27" s="70">
        <v>19</v>
      </c>
      <c r="G27" s="159">
        <f t="shared" si="1"/>
        <v>24.347826086956523</v>
      </c>
      <c r="H27" s="60"/>
      <c r="I27" s="60"/>
      <c r="J27" s="60"/>
      <c r="K27" s="60"/>
      <c r="L27" s="60"/>
      <c r="M27" s="60"/>
      <c r="N27" s="60"/>
      <c r="O27" s="40"/>
      <c r="P27" s="60"/>
      <c r="Q27" s="60"/>
      <c r="R27" s="83"/>
      <c r="S27" s="94"/>
      <c r="T27" s="111"/>
      <c r="U27" s="61" t="str">
        <f t="shared" si="0"/>
        <v>Torbay</v>
      </c>
      <c r="V27" s="115" t="b">
        <f t="shared" si="2"/>
        <v>0</v>
      </c>
      <c r="X27" s="114"/>
      <c r="Y27" s="114"/>
      <c r="Z27" s="114"/>
      <c r="AA27" s="114"/>
      <c r="AB27" s="114"/>
      <c r="AC27" s="114"/>
      <c r="AD27" s="114"/>
    </row>
    <row r="28" spans="1:30" s="68" customFormat="1" ht="13.5" customHeight="1" x14ac:dyDescent="0.2">
      <c r="A28" s="82"/>
      <c r="B28" s="69" t="s">
        <v>15</v>
      </c>
      <c r="C28" s="67"/>
      <c r="D28" s="203">
        <v>91</v>
      </c>
      <c r="E28" s="198">
        <v>20</v>
      </c>
      <c r="F28" s="142">
        <v>14</v>
      </c>
      <c r="G28" s="159">
        <f t="shared" si="1"/>
        <v>18.018018018018019</v>
      </c>
      <c r="H28" s="60"/>
      <c r="I28" s="60"/>
      <c r="J28" s="60"/>
      <c r="K28" s="60"/>
      <c r="L28" s="60"/>
      <c r="M28" s="60"/>
      <c r="N28" s="60"/>
      <c r="O28" s="40"/>
      <c r="P28" s="60"/>
      <c r="Q28" s="60"/>
      <c r="R28" s="83"/>
      <c r="S28" s="94"/>
      <c r="T28" s="111"/>
      <c r="U28" s="61" t="str">
        <f t="shared" si="0"/>
        <v>West Berkshire</v>
      </c>
      <c r="V28" s="115" t="b">
        <f t="shared" si="2"/>
        <v>0</v>
      </c>
      <c r="X28" s="114"/>
      <c r="Y28" s="114"/>
      <c r="Z28" s="114"/>
      <c r="AA28" s="114"/>
      <c r="AB28" s="114"/>
      <c r="AC28" s="114"/>
      <c r="AD28" s="114"/>
    </row>
    <row r="29" spans="1:30" s="68" customFormat="1" ht="13.5" customHeight="1" x14ac:dyDescent="0.2">
      <c r="A29" s="82"/>
      <c r="B29" s="69" t="s">
        <v>5</v>
      </c>
      <c r="C29" s="67"/>
      <c r="D29" s="203">
        <v>445</v>
      </c>
      <c r="E29" s="198">
        <v>62</v>
      </c>
      <c r="F29" s="142">
        <v>62</v>
      </c>
      <c r="G29" s="159">
        <f t="shared" si="1"/>
        <v>12.22879684418146</v>
      </c>
      <c r="H29" s="60"/>
      <c r="I29" s="60"/>
      <c r="J29" s="60"/>
      <c r="K29" s="60"/>
      <c r="L29" s="60"/>
      <c r="M29" s="60"/>
      <c r="N29" s="60"/>
      <c r="O29" s="40"/>
      <c r="P29" s="60"/>
      <c r="Q29" s="60"/>
      <c r="R29" s="83"/>
      <c r="S29" s="94"/>
      <c r="T29" s="111"/>
      <c r="U29" s="61" t="str">
        <f t="shared" si="0"/>
        <v>West Sussex</v>
      </c>
      <c r="V29" s="115" t="b">
        <f t="shared" si="2"/>
        <v>0</v>
      </c>
      <c r="X29" s="114"/>
      <c r="Y29" s="114"/>
      <c r="Z29" s="114"/>
      <c r="AA29" s="114"/>
      <c r="AB29" s="114"/>
      <c r="AC29" s="114"/>
      <c r="AD29" s="114"/>
    </row>
    <row r="30" spans="1:30" s="68" customFormat="1" ht="13.5" customHeight="1" x14ac:dyDescent="0.2">
      <c r="A30" s="82"/>
      <c r="B30" s="69" t="s">
        <v>21</v>
      </c>
      <c r="C30" s="67"/>
      <c r="D30" s="204">
        <v>56</v>
      </c>
      <c r="E30" s="199">
        <v>32</v>
      </c>
      <c r="F30" s="70">
        <v>24</v>
      </c>
      <c r="G30" s="159">
        <f t="shared" si="1"/>
        <v>36.363636363636367</v>
      </c>
      <c r="H30" s="60"/>
      <c r="I30" s="60"/>
      <c r="J30" s="60"/>
      <c r="K30" s="60"/>
      <c r="L30" s="60"/>
      <c r="M30" s="60"/>
      <c r="N30" s="60"/>
      <c r="O30" s="40"/>
      <c r="P30" s="60"/>
      <c r="Q30" s="60"/>
      <c r="R30" s="83"/>
      <c r="S30" s="94"/>
      <c r="T30" s="111"/>
      <c r="U30" s="61" t="str">
        <f t="shared" si="0"/>
        <v>Windsor &amp; Maidenhead</v>
      </c>
      <c r="V30" s="115" t="b">
        <f t="shared" si="2"/>
        <v>0</v>
      </c>
      <c r="X30" s="114"/>
      <c r="Y30" s="114"/>
      <c r="Z30" s="114"/>
      <c r="AA30" s="114"/>
      <c r="AB30" s="114"/>
      <c r="AC30" s="114"/>
      <c r="AD30" s="114"/>
    </row>
    <row r="31" spans="1:30" s="68" customFormat="1" ht="13.5" customHeight="1" x14ac:dyDescent="0.2">
      <c r="A31" s="82"/>
      <c r="B31" s="69" t="s">
        <v>16</v>
      </c>
      <c r="C31" s="67"/>
      <c r="D31" s="204">
        <v>61</v>
      </c>
      <c r="E31" s="199">
        <v>18</v>
      </c>
      <c r="F31" s="70">
        <v>16</v>
      </c>
      <c r="G31" s="159">
        <f t="shared" si="1"/>
        <v>22.784810126582279</v>
      </c>
      <c r="H31" s="60"/>
      <c r="I31" s="60"/>
      <c r="J31" s="60"/>
      <c r="K31" s="60"/>
      <c r="L31" s="60"/>
      <c r="M31" s="60"/>
      <c r="N31" s="60"/>
      <c r="O31" s="40"/>
      <c r="P31" s="60"/>
      <c r="Q31" s="60"/>
      <c r="R31" s="83"/>
      <c r="S31" s="94"/>
      <c r="T31" s="111"/>
      <c r="U31" s="61" t="str">
        <f t="shared" si="0"/>
        <v>Wokingham</v>
      </c>
      <c r="V31" s="115" t="b">
        <f t="shared" si="2"/>
        <v>0</v>
      </c>
      <c r="X31" s="114"/>
      <c r="Y31" s="114"/>
      <c r="Z31" s="114"/>
      <c r="AA31" s="114"/>
      <c r="AB31" s="114"/>
      <c r="AC31" s="114"/>
      <c r="AD31" s="114"/>
    </row>
    <row r="32" spans="1:30" s="68" customFormat="1" ht="13.5" customHeight="1" x14ac:dyDescent="0.2">
      <c r="A32" s="82"/>
      <c r="B32" s="88" t="s">
        <v>23</v>
      </c>
      <c r="C32" s="67"/>
      <c r="D32" s="205">
        <v>4460</v>
      </c>
      <c r="E32" s="200">
        <v>720</v>
      </c>
      <c r="F32" s="90">
        <v>580</v>
      </c>
      <c r="G32" s="192">
        <f t="shared" si="1"/>
        <v>13.8996138996139</v>
      </c>
      <c r="H32" s="60"/>
      <c r="I32" s="60"/>
      <c r="J32" s="60"/>
      <c r="K32" s="60"/>
      <c r="L32" s="60"/>
      <c r="M32" s="60"/>
      <c r="N32" s="60"/>
      <c r="O32" s="40"/>
      <c r="P32" s="60"/>
      <c r="Q32" s="60"/>
      <c r="R32" s="83"/>
      <c r="S32" s="94"/>
      <c r="T32" s="111"/>
      <c r="U32" s="61" t="str">
        <f t="shared" si="0"/>
        <v>South East</v>
      </c>
      <c r="V32" s="115" t="b">
        <f t="shared" si="2"/>
        <v>0</v>
      </c>
      <c r="X32" s="114"/>
      <c r="Y32" s="114"/>
      <c r="Z32" s="114"/>
      <c r="AA32" s="114"/>
      <c r="AB32" s="114"/>
      <c r="AC32" s="114"/>
      <c r="AD32" s="114"/>
    </row>
    <row r="33" spans="1:30" s="68" customFormat="1" ht="13.5" customHeight="1" x14ac:dyDescent="0.2">
      <c r="A33" s="174"/>
      <c r="B33" s="185" t="s">
        <v>46</v>
      </c>
      <c r="C33" s="67"/>
      <c r="D33" s="206">
        <v>2840</v>
      </c>
      <c r="E33" s="201">
        <v>470</v>
      </c>
      <c r="F33" s="190">
        <v>310</v>
      </c>
      <c r="G33" s="193">
        <f t="shared" si="1"/>
        <v>14.19939577039275</v>
      </c>
      <c r="H33" s="60"/>
      <c r="I33" s="60"/>
      <c r="J33" s="60"/>
      <c r="K33" s="60"/>
      <c r="L33" s="60"/>
      <c r="M33" s="60"/>
      <c r="N33" s="60"/>
      <c r="O33" s="40"/>
      <c r="P33" s="60"/>
      <c r="Q33" s="60"/>
      <c r="R33" s="83"/>
      <c r="S33" s="94"/>
      <c r="T33" s="111"/>
      <c r="U33" s="61" t="str">
        <f t="shared" si="0"/>
        <v>South West</v>
      </c>
      <c r="V33" s="115" t="b">
        <f t="shared" si="2"/>
        <v>0</v>
      </c>
      <c r="X33" s="114"/>
      <c r="Y33" s="114"/>
      <c r="Z33" s="114"/>
      <c r="AA33" s="114"/>
      <c r="AB33" s="114"/>
      <c r="AC33" s="114"/>
      <c r="AD33" s="114"/>
    </row>
    <row r="34" spans="1:30" s="65" customFormat="1" ht="13.5" customHeight="1" x14ac:dyDescent="0.2">
      <c r="A34" s="79"/>
      <c r="B34" s="146" t="s">
        <v>40</v>
      </c>
      <c r="C34" s="58"/>
      <c r="D34" s="207">
        <v>30670</v>
      </c>
      <c r="E34" s="202">
        <v>5690</v>
      </c>
      <c r="F34" s="148">
        <v>4150</v>
      </c>
      <c r="G34" s="194">
        <f t="shared" si="1"/>
        <v>15.649064906490647</v>
      </c>
      <c r="H34" s="58"/>
      <c r="I34" s="58"/>
      <c r="J34" s="58"/>
      <c r="K34" s="58"/>
      <c r="L34" s="58"/>
      <c r="M34" s="58"/>
      <c r="N34" s="58"/>
      <c r="O34" s="40"/>
      <c r="P34" s="60"/>
      <c r="Q34" s="60"/>
      <c r="R34" s="78"/>
      <c r="S34" s="92"/>
      <c r="T34" s="105"/>
      <c r="U34" s="61" t="str">
        <f t="shared" si="0"/>
        <v>England</v>
      </c>
      <c r="V34" s="115" t="b">
        <f t="shared" si="2"/>
        <v>0</v>
      </c>
      <c r="X34" s="114"/>
      <c r="Y34" s="114"/>
      <c r="Z34" s="114"/>
      <c r="AA34" s="114"/>
      <c r="AB34" s="114"/>
      <c r="AC34" s="114"/>
      <c r="AD34" s="114"/>
    </row>
    <row r="35" spans="1:30" s="65" customFormat="1" ht="21.75" customHeight="1" x14ac:dyDescent="0.2">
      <c r="A35" s="79"/>
      <c r="B35" s="144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78"/>
      <c r="S35" s="92"/>
      <c r="T35" s="105"/>
      <c r="X35" s="114"/>
      <c r="Y35" s="114"/>
      <c r="Z35" s="114"/>
      <c r="AA35" s="114"/>
      <c r="AB35" s="114"/>
      <c r="AC35" s="114"/>
      <c r="AD35" s="114"/>
    </row>
    <row r="36" spans="1:30" s="65" customFormat="1" ht="7.5" customHeight="1" x14ac:dyDescent="0.2">
      <c r="A36" s="79"/>
      <c r="B36" s="44"/>
      <c r="C36" s="44"/>
      <c r="D36" s="43"/>
      <c r="E36" s="43"/>
      <c r="F36" s="43"/>
      <c r="G36" s="43"/>
      <c r="H36" s="43"/>
      <c r="I36" s="45"/>
      <c r="J36" s="45"/>
      <c r="K36" s="45"/>
      <c r="L36" s="45"/>
      <c r="M36" s="45"/>
      <c r="N36" s="45"/>
      <c r="O36" s="45"/>
      <c r="P36" s="45"/>
      <c r="Q36" s="46"/>
      <c r="R36" s="78"/>
      <c r="S36" s="92"/>
      <c r="T36" s="105"/>
      <c r="X36" s="114"/>
      <c r="Y36" s="114"/>
      <c r="Z36" s="114"/>
      <c r="AA36" s="114"/>
      <c r="AB36" s="114"/>
      <c r="AC36" s="114"/>
      <c r="AD36" s="114"/>
    </row>
    <row r="37" spans="1:30" s="65" customFormat="1" ht="15" customHeight="1" x14ac:dyDescent="0.2">
      <c r="A37" s="319"/>
      <c r="B37" s="320"/>
      <c r="C37" s="320"/>
      <c r="D37" s="320"/>
      <c r="E37" s="320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  <c r="Q37" s="320"/>
      <c r="R37" s="321"/>
      <c r="S37" s="92"/>
      <c r="T37" s="105"/>
      <c r="X37" s="114"/>
      <c r="Y37" s="114"/>
      <c r="Z37" s="114"/>
      <c r="AA37" s="114"/>
      <c r="AB37" s="114"/>
      <c r="AC37" s="114"/>
      <c r="AD37" s="114"/>
    </row>
    <row r="38" spans="1:30" s="65" customFormat="1" ht="11.25" customHeight="1" x14ac:dyDescent="0.2">
      <c r="A38" s="322"/>
      <c r="B38" s="323"/>
      <c r="C38" s="323"/>
      <c r="D38" s="325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4"/>
      <c r="S38" s="92"/>
      <c r="T38" s="105"/>
      <c r="V38" s="110"/>
      <c r="X38" s="114"/>
      <c r="Y38" s="114"/>
      <c r="Z38" s="114"/>
      <c r="AA38" s="114"/>
      <c r="AB38" s="114"/>
      <c r="AC38" s="114"/>
      <c r="AD38" s="114"/>
    </row>
    <row r="39" spans="1:30" s="65" customFormat="1" ht="13.5" customHeight="1" x14ac:dyDescent="0.2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6"/>
      <c r="S39" s="92"/>
      <c r="T39" s="157"/>
      <c r="U39" s="112"/>
      <c r="V39" s="112"/>
      <c r="W39" s="112"/>
      <c r="X39" s="114"/>
      <c r="Y39" s="114"/>
      <c r="Z39" s="114"/>
      <c r="AA39" s="114"/>
      <c r="AB39" s="114"/>
      <c r="AC39" s="114"/>
      <c r="AD39" s="114"/>
    </row>
    <row r="40" spans="1:30" s="65" customFormat="1" ht="15" customHeight="1" x14ac:dyDescent="0.25">
      <c r="A40" s="77"/>
      <c r="B40" s="143" t="s">
        <v>105</v>
      </c>
      <c r="C40" s="60"/>
      <c r="D40" s="60"/>
      <c r="E40" s="60"/>
      <c r="F40" s="60"/>
      <c r="G40" s="60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78"/>
      <c r="S40" s="92"/>
      <c r="T40" s="105"/>
      <c r="U40" s="112"/>
      <c r="V40" s="112"/>
      <c r="W40" s="112"/>
      <c r="X40" s="114"/>
      <c r="Y40" s="114"/>
    </row>
    <row r="41" spans="1:30" s="65" customFormat="1" ht="18" customHeight="1" x14ac:dyDescent="0.2">
      <c r="A41" s="79"/>
      <c r="B41" s="171"/>
      <c r="C41" s="60"/>
      <c r="D41" s="60"/>
      <c r="E41" s="60"/>
      <c r="F41" s="60"/>
      <c r="G41" s="60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78"/>
      <c r="S41" s="92"/>
      <c r="T41" s="105"/>
      <c r="U41" s="112"/>
      <c r="V41" s="112"/>
      <c r="W41" s="112"/>
      <c r="X41" s="114"/>
      <c r="Y41" s="114"/>
    </row>
    <row r="42" spans="1:30" s="65" customFormat="1" ht="36" customHeight="1" x14ac:dyDescent="0.2">
      <c r="A42" s="79"/>
      <c r="B42" s="67"/>
      <c r="C42" s="67"/>
      <c r="D42" s="172" t="s">
        <v>58</v>
      </c>
      <c r="E42" s="168" t="s">
        <v>85</v>
      </c>
      <c r="F42" s="139" t="s">
        <v>112</v>
      </c>
      <c r="G42" s="191" t="s">
        <v>29</v>
      </c>
      <c r="H42" s="170" t="s">
        <v>109</v>
      </c>
      <c r="I42" s="38"/>
      <c r="J42" s="38"/>
      <c r="K42" s="38"/>
      <c r="L42" s="38"/>
      <c r="M42" s="38"/>
      <c r="N42" s="38"/>
      <c r="O42" s="38"/>
      <c r="P42" s="38"/>
      <c r="Q42" s="38"/>
      <c r="R42" s="78"/>
      <c r="S42" s="92"/>
      <c r="T42" s="105"/>
      <c r="U42" s="112"/>
      <c r="V42" s="112"/>
      <c r="W42" s="112"/>
      <c r="X42" s="114"/>
      <c r="Y42" s="114"/>
    </row>
    <row r="43" spans="1:30" s="63" customFormat="1" ht="13.5" customHeight="1" x14ac:dyDescent="0.2">
      <c r="A43" s="80"/>
      <c r="B43" s="69" t="s">
        <v>0</v>
      </c>
      <c r="C43" s="67"/>
      <c r="D43" s="121">
        <v>17.910447761194028</v>
      </c>
      <c r="E43" s="121">
        <v>5.5555555555555554</v>
      </c>
      <c r="F43" s="145">
        <f>G10</f>
        <v>9.0909090909090917</v>
      </c>
      <c r="G43" s="165"/>
      <c r="H43" s="161">
        <f>(F43-D43)/D43</f>
        <v>-0.49242424242424232</v>
      </c>
      <c r="I43" s="38"/>
      <c r="J43" s="38"/>
      <c r="K43" s="38"/>
      <c r="L43" s="38"/>
      <c r="M43" s="38"/>
      <c r="N43" s="38"/>
      <c r="O43" s="38"/>
      <c r="P43" s="38"/>
      <c r="Q43" s="38"/>
      <c r="R43" s="81"/>
      <c r="S43" s="93"/>
      <c r="T43" s="108"/>
      <c r="U43" s="49" t="str">
        <f>B43</f>
        <v>Bracknell Forest</v>
      </c>
      <c r="V43" s="50" t="b">
        <f t="shared" ref="V43:V65" si="3">IF(U43=$V$2,H43)</f>
        <v>0</v>
      </c>
      <c r="W43" s="112"/>
      <c r="X43" s="114"/>
      <c r="Y43" s="114"/>
      <c r="Z43" s="65"/>
      <c r="AA43" s="65"/>
      <c r="AB43" s="65"/>
      <c r="AC43" s="65"/>
      <c r="AD43" s="65"/>
    </row>
    <row r="44" spans="1:30" ht="13.5" customHeight="1" x14ac:dyDescent="0.2">
      <c r="A44" s="79"/>
      <c r="B44" s="69" t="s">
        <v>22</v>
      </c>
      <c r="C44" s="67"/>
      <c r="D44" s="121">
        <v>12.45136186770428</v>
      </c>
      <c r="E44" s="121">
        <v>10.266159695817491</v>
      </c>
      <c r="F44" s="145">
        <f t="shared" ref="F44:F67" si="4">G11</f>
        <v>1.2396694214876034</v>
      </c>
      <c r="G44" s="166"/>
      <c r="H44" s="162">
        <f t="shared" ref="H44:H67" si="5">(F44-D44)/D44</f>
        <v>-0.9004390495867769</v>
      </c>
      <c r="I44" s="38"/>
      <c r="J44" s="41"/>
      <c r="K44" s="41"/>
      <c r="L44" s="41"/>
      <c r="M44" s="38"/>
      <c r="N44" s="38"/>
      <c r="O44" s="38"/>
      <c r="P44" s="38"/>
      <c r="Q44" s="38"/>
      <c r="R44" s="78"/>
      <c r="S44" s="92"/>
      <c r="T44" s="105"/>
      <c r="U44" s="49" t="str">
        <f t="shared" ref="U44:U65" si="6">B44</f>
        <v>Brighton &amp; Hove</v>
      </c>
      <c r="V44" s="50" t="b">
        <f t="shared" si="3"/>
        <v>0</v>
      </c>
      <c r="W44" s="112"/>
      <c r="X44" s="114"/>
      <c r="Y44" s="114"/>
    </row>
    <row r="45" spans="1:30" ht="13.5" customHeight="1" x14ac:dyDescent="0.2">
      <c r="A45" s="79"/>
      <c r="B45" s="69" t="s">
        <v>8</v>
      </c>
      <c r="C45" s="67"/>
      <c r="D45" s="121">
        <v>20.996441281138789</v>
      </c>
      <c r="E45" s="121">
        <v>26.973684210526315</v>
      </c>
      <c r="F45" s="145">
        <f t="shared" si="4"/>
        <v>22.330097087378643</v>
      </c>
      <c r="G45" s="166"/>
      <c r="H45" s="162">
        <f t="shared" si="5"/>
        <v>6.3518183314135418E-2</v>
      </c>
      <c r="I45" s="38"/>
      <c r="J45" s="41"/>
      <c r="K45" s="41"/>
      <c r="L45" s="41"/>
      <c r="M45" s="38"/>
      <c r="N45" s="38"/>
      <c r="O45" s="38"/>
      <c r="P45" s="38"/>
      <c r="Q45" s="38"/>
      <c r="R45" s="78"/>
      <c r="S45" s="92"/>
      <c r="T45" s="105"/>
      <c r="U45" s="49" t="str">
        <f t="shared" si="6"/>
        <v>Buckinghamshire</v>
      </c>
      <c r="V45" s="50" t="b">
        <f t="shared" si="3"/>
        <v>0</v>
      </c>
      <c r="W45" s="112"/>
      <c r="X45" s="114"/>
      <c r="Y45" s="114"/>
      <c r="Z45" s="116"/>
    </row>
    <row r="46" spans="1:30" ht="13.5" customHeight="1" x14ac:dyDescent="0.2">
      <c r="A46" s="79"/>
      <c r="B46" s="69" t="s">
        <v>4</v>
      </c>
      <c r="C46" s="67"/>
      <c r="D46" s="121">
        <v>0</v>
      </c>
      <c r="E46" s="160">
        <v>0</v>
      </c>
      <c r="F46" s="145" t="e">
        <f t="shared" si="4"/>
        <v>#VALUE!</v>
      </c>
      <c r="G46" s="166"/>
      <c r="H46" s="162" t="e">
        <f t="shared" si="5"/>
        <v>#VALUE!</v>
      </c>
      <c r="I46" s="38"/>
      <c r="J46" s="41"/>
      <c r="K46" s="41"/>
      <c r="L46" s="41"/>
      <c r="M46" s="38"/>
      <c r="N46" s="38"/>
      <c r="O46" s="38"/>
      <c r="P46" s="38"/>
      <c r="Q46" s="38"/>
      <c r="R46" s="78"/>
      <c r="S46" s="92"/>
      <c r="T46" s="105"/>
      <c r="U46" s="49" t="str">
        <f t="shared" si="6"/>
        <v>East Sussex</v>
      </c>
      <c r="V46" s="50" t="b">
        <f t="shared" si="3"/>
        <v>0</v>
      </c>
      <c r="W46" s="112"/>
      <c r="X46" s="114"/>
      <c r="Y46" s="114"/>
      <c r="Z46" s="106"/>
    </row>
    <row r="47" spans="1:30" ht="13.5" customHeight="1" x14ac:dyDescent="0.2">
      <c r="A47" s="79"/>
      <c r="B47" s="69" t="s">
        <v>6</v>
      </c>
      <c r="C47" s="67"/>
      <c r="D47" s="121">
        <v>12.761506276150628</v>
      </c>
      <c r="E47" s="121">
        <v>14.149139579349903</v>
      </c>
      <c r="F47" s="145">
        <f t="shared" si="4"/>
        <v>14.168377823408623</v>
      </c>
      <c r="G47" s="166"/>
      <c r="H47" s="162">
        <f t="shared" si="5"/>
        <v>0.11024337698185593</v>
      </c>
      <c r="I47" s="38"/>
      <c r="J47" s="41"/>
      <c r="K47" s="41"/>
      <c r="L47" s="41"/>
      <c r="M47" s="38"/>
      <c r="N47" s="38"/>
      <c r="O47" s="38"/>
      <c r="P47" s="38"/>
      <c r="Q47" s="38"/>
      <c r="R47" s="78"/>
      <c r="S47" s="92"/>
      <c r="T47" s="105"/>
      <c r="U47" s="49" t="str">
        <f t="shared" si="6"/>
        <v>Hampshire</v>
      </c>
      <c r="V47" s="50" t="b">
        <f t="shared" si="3"/>
        <v>0</v>
      </c>
      <c r="W47" s="112"/>
      <c r="X47" s="114"/>
      <c r="Y47" s="114"/>
    </row>
    <row r="48" spans="1:30" ht="13.5" customHeight="1" x14ac:dyDescent="0.2">
      <c r="A48" s="79"/>
      <c r="B48" s="69" t="s">
        <v>1</v>
      </c>
      <c r="C48" s="67"/>
      <c r="D48" s="121">
        <v>7.2289156626506017</v>
      </c>
      <c r="E48" s="121">
        <v>6.024096385542169</v>
      </c>
      <c r="F48" s="145">
        <f t="shared" si="4"/>
        <v>8.4337349397590362</v>
      </c>
      <c r="G48" s="166"/>
      <c r="H48" s="162">
        <f t="shared" si="5"/>
        <v>0.1666666666666668</v>
      </c>
      <c r="I48" s="38"/>
      <c r="J48" s="41"/>
      <c r="K48" s="41"/>
      <c r="L48" s="41"/>
      <c r="M48" s="38"/>
      <c r="N48" s="38"/>
      <c r="O48" s="38"/>
      <c r="P48" s="38"/>
      <c r="Q48" s="38"/>
      <c r="R48" s="78"/>
      <c r="S48" s="92"/>
      <c r="T48" s="105"/>
      <c r="U48" s="49" t="str">
        <f t="shared" si="6"/>
        <v>Isle of Wight</v>
      </c>
      <c r="V48" s="50" t="b">
        <f t="shared" si="3"/>
        <v>0</v>
      </c>
      <c r="W48" s="112"/>
      <c r="X48" s="114"/>
      <c r="Y48" s="114"/>
    </row>
    <row r="49" spans="1:25" ht="13.5" customHeight="1" x14ac:dyDescent="0.2">
      <c r="A49" s="79"/>
      <c r="B49" s="69" t="s">
        <v>9</v>
      </c>
      <c r="C49" s="67"/>
      <c r="D49" s="121">
        <v>14.152410575427682</v>
      </c>
      <c r="E49" s="121">
        <v>13.001383125864455</v>
      </c>
      <c r="F49" s="145">
        <f t="shared" si="4"/>
        <v>11.084043848964678</v>
      </c>
      <c r="G49" s="166"/>
      <c r="H49" s="162">
        <f t="shared" si="5"/>
        <v>-0.2168087697929354</v>
      </c>
      <c r="I49" s="38"/>
      <c r="J49" s="41"/>
      <c r="K49" s="41"/>
      <c r="L49" s="41"/>
      <c r="M49" s="38"/>
      <c r="N49" s="38"/>
      <c r="O49" s="38"/>
      <c r="P49" s="38"/>
      <c r="Q49" s="38"/>
      <c r="R49" s="78"/>
      <c r="S49" s="92"/>
      <c r="T49" s="105"/>
      <c r="U49" s="49" t="str">
        <f t="shared" si="6"/>
        <v>Kent</v>
      </c>
      <c r="V49" s="50" t="b">
        <f t="shared" si="3"/>
        <v>0</v>
      </c>
      <c r="W49" s="112"/>
      <c r="X49" s="114"/>
      <c r="Y49" s="114"/>
    </row>
    <row r="50" spans="1:25" s="65" customFormat="1" ht="13.5" customHeight="1" x14ac:dyDescent="0.2">
      <c r="A50" s="79"/>
      <c r="B50" s="69" t="s">
        <v>2</v>
      </c>
      <c r="C50" s="67"/>
      <c r="D50" s="121">
        <v>34.913793103448278</v>
      </c>
      <c r="E50" s="121">
        <v>31</v>
      </c>
      <c r="F50" s="145">
        <f t="shared" si="4"/>
        <v>28.272251308900525</v>
      </c>
      <c r="G50" s="166"/>
      <c r="H50" s="162">
        <f t="shared" si="5"/>
        <v>-0.19022687609075042</v>
      </c>
      <c r="I50" s="38"/>
      <c r="J50" s="41"/>
      <c r="K50" s="41"/>
      <c r="L50" s="41"/>
      <c r="M50" s="38"/>
      <c r="N50" s="38"/>
      <c r="O50" s="38"/>
      <c r="P50" s="38"/>
      <c r="Q50" s="38"/>
      <c r="R50" s="78"/>
      <c r="S50" s="92"/>
      <c r="T50" s="105"/>
      <c r="U50" s="49" t="str">
        <f t="shared" si="6"/>
        <v>Medway</v>
      </c>
      <c r="V50" s="50" t="b">
        <f t="shared" si="3"/>
        <v>0</v>
      </c>
      <c r="W50" s="112"/>
      <c r="X50" s="114"/>
      <c r="Y50" s="114"/>
    </row>
    <row r="51" spans="1:25" s="65" customFormat="1" ht="13.5" customHeight="1" x14ac:dyDescent="0.2">
      <c r="A51" s="79"/>
      <c r="B51" s="69" t="s">
        <v>10</v>
      </c>
      <c r="C51" s="67"/>
      <c r="D51" s="121">
        <v>10.638297872340425</v>
      </c>
      <c r="E51" s="121">
        <v>14.97005988023952</v>
      </c>
      <c r="F51" s="145">
        <f t="shared" si="4"/>
        <v>8.9820359281437128</v>
      </c>
      <c r="G51" s="166"/>
      <c r="H51" s="162">
        <f t="shared" si="5"/>
        <v>-0.155688622754491</v>
      </c>
      <c r="I51" s="38"/>
      <c r="J51" s="41"/>
      <c r="K51" s="41"/>
      <c r="L51" s="41"/>
      <c r="M51" s="38"/>
      <c r="N51" s="38"/>
      <c r="O51" s="38"/>
      <c r="P51" s="38"/>
      <c r="Q51" s="38"/>
      <c r="R51" s="78"/>
      <c r="S51" s="92"/>
      <c r="T51" s="105"/>
      <c r="U51" s="49" t="str">
        <f t="shared" si="6"/>
        <v>Milton Keynes</v>
      </c>
      <c r="V51" s="50" t="b">
        <f t="shared" si="3"/>
        <v>0</v>
      </c>
      <c r="W51" s="112"/>
      <c r="X51" s="114"/>
      <c r="Y51" s="114"/>
    </row>
    <row r="52" spans="1:25" s="65" customFormat="1" ht="13.5" customHeight="1" x14ac:dyDescent="0.2">
      <c r="A52" s="79"/>
      <c r="B52" s="69" t="s">
        <v>11</v>
      </c>
      <c r="C52" s="67"/>
      <c r="D52" s="121">
        <v>9.1863517060367457</v>
      </c>
      <c r="E52" s="121">
        <v>9.7256857855361591</v>
      </c>
      <c r="F52" s="145">
        <f t="shared" si="4"/>
        <v>9.5477386934673358</v>
      </c>
      <c r="G52" s="166"/>
      <c r="H52" s="162">
        <f t="shared" si="5"/>
        <v>3.9339554917444244E-2</v>
      </c>
      <c r="I52" s="38"/>
      <c r="J52" s="41"/>
      <c r="K52" s="41"/>
      <c r="L52" s="41"/>
      <c r="M52" s="38"/>
      <c r="N52" s="38"/>
      <c r="O52" s="38"/>
      <c r="P52" s="38"/>
      <c r="Q52" s="38"/>
      <c r="R52" s="78"/>
      <c r="S52" s="92"/>
      <c r="T52" s="105"/>
      <c r="U52" s="49" t="str">
        <f t="shared" si="6"/>
        <v>Oxfordshire</v>
      </c>
      <c r="V52" s="50" t="b">
        <f t="shared" si="3"/>
        <v>0</v>
      </c>
      <c r="W52" s="112"/>
      <c r="X52" s="114"/>
      <c r="Y52" s="114"/>
    </row>
    <row r="53" spans="1:25" s="65" customFormat="1" ht="13.5" customHeight="1" x14ac:dyDescent="0.2">
      <c r="A53" s="79"/>
      <c r="B53" s="69" t="s">
        <v>12</v>
      </c>
      <c r="C53" s="67"/>
      <c r="D53" s="121"/>
      <c r="E53" s="121">
        <v>0</v>
      </c>
      <c r="F53" s="145">
        <f t="shared" si="4"/>
        <v>1.7241379310344827</v>
      </c>
      <c r="G53" s="166"/>
      <c r="H53" s="162" t="e">
        <f t="shared" si="5"/>
        <v>#DIV/0!</v>
      </c>
      <c r="I53" s="38"/>
      <c r="J53" s="41"/>
      <c r="K53" s="41"/>
      <c r="L53" s="41"/>
      <c r="M53" s="38"/>
      <c r="N53" s="38"/>
      <c r="O53" s="38"/>
      <c r="P53" s="38"/>
      <c r="Q53" s="38"/>
      <c r="R53" s="78"/>
      <c r="S53" s="92"/>
      <c r="T53" s="105"/>
      <c r="U53" s="49" t="str">
        <f t="shared" si="6"/>
        <v>Portsmouth</v>
      </c>
      <c r="V53" s="50" t="b">
        <f t="shared" si="3"/>
        <v>0</v>
      </c>
      <c r="W53" s="112"/>
      <c r="X53" s="114"/>
      <c r="Y53" s="114"/>
    </row>
    <row r="54" spans="1:25" s="65" customFormat="1" ht="13.5" customHeight="1" x14ac:dyDescent="0.2">
      <c r="A54" s="79"/>
      <c r="B54" s="69" t="s">
        <v>3</v>
      </c>
      <c r="C54" s="67"/>
      <c r="D54" s="121">
        <v>27.972027972027973</v>
      </c>
      <c r="E54" s="121">
        <v>38.857142857142854</v>
      </c>
      <c r="F54" s="145">
        <f t="shared" si="4"/>
        <v>43.169398907103826</v>
      </c>
      <c r="G54" s="166"/>
      <c r="H54" s="162">
        <f t="shared" si="5"/>
        <v>0.54330601092896169</v>
      </c>
      <c r="I54" s="38"/>
      <c r="J54" s="41"/>
      <c r="K54" s="41"/>
      <c r="L54" s="41"/>
      <c r="M54" s="38"/>
      <c r="N54" s="38"/>
      <c r="O54" s="38"/>
      <c r="P54" s="38"/>
      <c r="Q54" s="38"/>
      <c r="R54" s="78"/>
      <c r="S54" s="92"/>
      <c r="T54" s="105"/>
      <c r="U54" s="49" t="str">
        <f t="shared" si="6"/>
        <v>Reading</v>
      </c>
      <c r="V54" s="50" t="b">
        <f t="shared" si="3"/>
        <v>0</v>
      </c>
      <c r="W54" s="112"/>
      <c r="X54" s="114"/>
      <c r="Y54" s="114"/>
    </row>
    <row r="55" spans="1:25" s="65" customFormat="1" ht="13.5" customHeight="1" x14ac:dyDescent="0.2">
      <c r="A55" s="79"/>
      <c r="B55" s="69" t="s">
        <v>13</v>
      </c>
      <c r="C55" s="67"/>
      <c r="D55" s="121">
        <v>40</v>
      </c>
      <c r="E55" s="121">
        <v>50.967741935483865</v>
      </c>
      <c r="F55" s="145">
        <f t="shared" si="4"/>
        <v>30.708661417322837</v>
      </c>
      <c r="G55" s="166"/>
      <c r="H55" s="162">
        <f t="shared" si="5"/>
        <v>-0.23228346456692908</v>
      </c>
      <c r="I55" s="38"/>
      <c r="J55" s="41"/>
      <c r="K55" s="41"/>
      <c r="L55" s="41"/>
      <c r="M55" s="38"/>
      <c r="N55" s="38"/>
      <c r="O55" s="38"/>
      <c r="P55" s="38"/>
      <c r="Q55" s="38"/>
      <c r="R55" s="78"/>
      <c r="S55" s="92"/>
      <c r="T55" s="105"/>
      <c r="U55" s="49" t="str">
        <f t="shared" si="6"/>
        <v>Slough</v>
      </c>
      <c r="V55" s="50" t="b">
        <f t="shared" si="3"/>
        <v>0</v>
      </c>
      <c r="W55" s="112"/>
      <c r="X55" s="114"/>
      <c r="Y55" s="114"/>
    </row>
    <row r="56" spans="1:25" s="65" customFormat="1" ht="13.5" customHeight="1" x14ac:dyDescent="0.2">
      <c r="A56" s="79"/>
      <c r="B56" s="69" t="s">
        <v>28</v>
      </c>
      <c r="C56" s="67"/>
      <c r="D56" s="121">
        <v>30.519480519480517</v>
      </c>
      <c r="E56" s="121">
        <v>28.134556574923547</v>
      </c>
      <c r="F56" s="145">
        <f t="shared" si="4"/>
        <v>20.234604105571847</v>
      </c>
      <c r="G56" s="166"/>
      <c r="H56" s="162">
        <f t="shared" si="5"/>
        <v>-0.33699382292381602</v>
      </c>
      <c r="I56" s="38"/>
      <c r="J56" s="41"/>
      <c r="K56" s="41"/>
      <c r="L56" s="41"/>
      <c r="M56" s="38"/>
      <c r="N56" s="38"/>
      <c r="O56" s="38"/>
      <c r="P56" s="38"/>
      <c r="Q56" s="38"/>
      <c r="R56" s="78"/>
      <c r="S56" s="92"/>
      <c r="T56" s="105"/>
      <c r="U56" s="49" t="str">
        <f t="shared" si="6"/>
        <v>Somerset</v>
      </c>
      <c r="V56" s="50" t="b">
        <f t="shared" si="3"/>
        <v>0</v>
      </c>
      <c r="W56" s="112"/>
      <c r="X56" s="114"/>
      <c r="Y56" s="114"/>
    </row>
    <row r="57" spans="1:25" s="65" customFormat="1" ht="13.5" customHeight="1" x14ac:dyDescent="0.2">
      <c r="A57" s="79"/>
      <c r="B57" s="69" t="s">
        <v>14</v>
      </c>
      <c r="C57" s="67"/>
      <c r="D57" s="121">
        <v>25.316455696202532</v>
      </c>
      <c r="E57" s="121">
        <v>22.368421052631579</v>
      </c>
      <c r="F57" s="145">
        <f t="shared" si="4"/>
        <v>11.888111888111888</v>
      </c>
      <c r="G57" s="167"/>
      <c r="H57" s="162">
        <f t="shared" si="5"/>
        <v>-0.53041958041958037</v>
      </c>
      <c r="I57" s="38"/>
      <c r="J57" s="41"/>
      <c r="K57" s="41"/>
      <c r="L57" s="41"/>
      <c r="M57" s="38"/>
      <c r="N57" s="38"/>
      <c r="O57" s="38"/>
      <c r="P57" s="38"/>
      <c r="Q57" s="38"/>
      <c r="R57" s="78"/>
      <c r="S57" s="92"/>
      <c r="T57" s="105"/>
      <c r="U57" s="49" t="str">
        <f t="shared" si="6"/>
        <v>Southampton</v>
      </c>
      <c r="V57" s="50" t="b">
        <f t="shared" si="3"/>
        <v>0</v>
      </c>
      <c r="W57" s="112"/>
      <c r="X57" s="114"/>
      <c r="Y57" s="114"/>
    </row>
    <row r="58" spans="1:25" s="65" customFormat="1" ht="13.5" customHeight="1" x14ac:dyDescent="0.2">
      <c r="A58" s="79"/>
      <c r="B58" s="69" t="s">
        <v>7</v>
      </c>
      <c r="C58" s="67"/>
      <c r="D58" s="121">
        <v>15.114235500878733</v>
      </c>
      <c r="E58" s="121">
        <v>12.459016393442624</v>
      </c>
      <c r="F58" s="145">
        <f t="shared" si="4"/>
        <v>13.922155688622754</v>
      </c>
      <c r="G58" s="167"/>
      <c r="H58" s="162">
        <f t="shared" si="5"/>
        <v>-7.88713271132154E-2</v>
      </c>
      <c r="I58" s="38"/>
      <c r="J58" s="41"/>
      <c r="K58" s="41"/>
      <c r="L58" s="41"/>
      <c r="M58" s="38"/>
      <c r="N58" s="38"/>
      <c r="O58" s="38"/>
      <c r="P58" s="38"/>
      <c r="Q58" s="38"/>
      <c r="R58" s="78"/>
      <c r="S58" s="92"/>
      <c r="T58" s="105"/>
      <c r="U58" s="49" t="str">
        <f t="shared" si="6"/>
        <v>Surrey</v>
      </c>
      <c r="V58" s="50" t="b">
        <f t="shared" si="3"/>
        <v>0</v>
      </c>
      <c r="W58" s="112"/>
      <c r="X58" s="114"/>
      <c r="Y58" s="114"/>
    </row>
    <row r="59" spans="1:25" s="65" customFormat="1" ht="13.5" customHeight="1" x14ac:dyDescent="0.2">
      <c r="A59" s="137"/>
      <c r="B59" s="69" t="s">
        <v>44</v>
      </c>
      <c r="C59" s="67"/>
      <c r="D59" s="121">
        <v>27.857142857142858</v>
      </c>
      <c r="E59" s="121">
        <v>21.476510067114095</v>
      </c>
      <c r="F59" s="145">
        <f t="shared" si="4"/>
        <v>24.342105263157894</v>
      </c>
      <c r="G59" s="167"/>
      <c r="H59" s="162">
        <f t="shared" si="5"/>
        <v>-0.12618083670715255</v>
      </c>
      <c r="I59" s="38"/>
      <c r="J59" s="41"/>
      <c r="K59" s="41"/>
      <c r="L59" s="41"/>
      <c r="M59" s="38"/>
      <c r="N59" s="38"/>
      <c r="O59" s="38"/>
      <c r="P59" s="38"/>
      <c r="Q59" s="38"/>
      <c r="R59" s="78"/>
      <c r="S59" s="92"/>
      <c r="T59" s="105"/>
      <c r="U59" s="49" t="str">
        <f t="shared" si="6"/>
        <v>Swindon</v>
      </c>
      <c r="V59" s="50" t="b">
        <f t="shared" si="3"/>
        <v>0</v>
      </c>
      <c r="W59" s="112"/>
      <c r="X59" s="114"/>
      <c r="Y59" s="114"/>
    </row>
    <row r="60" spans="1:25" s="65" customFormat="1" ht="13.5" customHeight="1" x14ac:dyDescent="0.2">
      <c r="A60" s="137"/>
      <c r="B60" s="69" t="s">
        <v>82</v>
      </c>
      <c r="C60" s="67"/>
      <c r="D60" s="121">
        <v>17.054263565891471</v>
      </c>
      <c r="E60" s="121">
        <v>12.5</v>
      </c>
      <c r="F60" s="145">
        <f t="shared" si="4"/>
        <v>24.347826086956523</v>
      </c>
      <c r="G60" s="167"/>
      <c r="H60" s="162">
        <f t="shared" si="5"/>
        <v>0.42766798418972357</v>
      </c>
      <c r="I60" s="38"/>
      <c r="J60" s="41"/>
      <c r="K60" s="41"/>
      <c r="L60" s="41"/>
      <c r="M60" s="38"/>
      <c r="N60" s="38"/>
      <c r="O60" s="38"/>
      <c r="P60" s="38"/>
      <c r="Q60" s="38"/>
      <c r="R60" s="78"/>
      <c r="S60" s="92"/>
      <c r="T60" s="105"/>
      <c r="U60" s="49" t="str">
        <f t="shared" si="6"/>
        <v>Torbay</v>
      </c>
      <c r="V60" s="50" t="b">
        <f t="shared" si="3"/>
        <v>0</v>
      </c>
      <c r="W60" s="112"/>
      <c r="X60" s="114"/>
      <c r="Y60" s="114"/>
    </row>
    <row r="61" spans="1:25" s="65" customFormat="1" ht="13.5" customHeight="1" x14ac:dyDescent="0.2">
      <c r="A61" s="79"/>
      <c r="B61" s="69" t="s">
        <v>15</v>
      </c>
      <c r="C61" s="67"/>
      <c r="D61" s="121">
        <v>26.21359223300971</v>
      </c>
      <c r="E61" s="160">
        <v>18</v>
      </c>
      <c r="F61" s="145">
        <f t="shared" si="4"/>
        <v>18.018018018018019</v>
      </c>
      <c r="G61" s="167"/>
      <c r="H61" s="162">
        <f t="shared" si="5"/>
        <v>-0.31264597931264598</v>
      </c>
      <c r="I61" s="38"/>
      <c r="J61" s="41"/>
      <c r="K61" s="41"/>
      <c r="L61" s="41"/>
      <c r="M61" s="38"/>
      <c r="N61" s="38"/>
      <c r="O61" s="38"/>
      <c r="P61" s="38"/>
      <c r="Q61" s="38"/>
      <c r="R61" s="78"/>
      <c r="S61" s="92"/>
      <c r="T61" s="105"/>
      <c r="U61" s="49" t="str">
        <f t="shared" si="6"/>
        <v>West Berkshire</v>
      </c>
      <c r="V61" s="50" t="b">
        <f t="shared" si="3"/>
        <v>0</v>
      </c>
      <c r="W61" s="112"/>
      <c r="X61" s="114"/>
      <c r="Y61" s="114"/>
    </row>
    <row r="62" spans="1:25" s="65" customFormat="1" ht="13.5" customHeight="1" x14ac:dyDescent="0.2">
      <c r="A62" s="79"/>
      <c r="B62" s="69" t="s">
        <v>5</v>
      </c>
      <c r="C62" s="67"/>
      <c r="D62" s="121">
        <v>16.255144032921812</v>
      </c>
      <c r="E62" s="160">
        <v>13.082437275985665</v>
      </c>
      <c r="F62" s="145">
        <f t="shared" si="4"/>
        <v>12.22879684418146</v>
      </c>
      <c r="G62" s="167"/>
      <c r="H62" s="162">
        <f t="shared" si="5"/>
        <v>-0.24769680173769762</v>
      </c>
      <c r="I62" s="38"/>
      <c r="J62" s="41"/>
      <c r="K62" s="41"/>
      <c r="L62" s="41"/>
      <c r="M62" s="38"/>
      <c r="N62" s="38"/>
      <c r="O62" s="38"/>
      <c r="P62" s="38"/>
      <c r="Q62" s="38"/>
      <c r="R62" s="78"/>
      <c r="S62" s="92"/>
      <c r="T62" s="105"/>
      <c r="U62" s="49" t="str">
        <f t="shared" si="6"/>
        <v>West Sussex</v>
      </c>
      <c r="V62" s="50" t="b">
        <f t="shared" si="3"/>
        <v>0</v>
      </c>
      <c r="W62" s="112"/>
      <c r="X62" s="114"/>
      <c r="Y62" s="114"/>
    </row>
    <row r="63" spans="1:25" s="65" customFormat="1" ht="13.5" customHeight="1" x14ac:dyDescent="0.2">
      <c r="A63" s="79"/>
      <c r="B63" s="69" t="s">
        <v>21</v>
      </c>
      <c r="C63" s="67"/>
      <c r="D63" s="160">
        <v>15.942028985507244</v>
      </c>
      <c r="E63" s="121">
        <v>28.985507246376812</v>
      </c>
      <c r="F63" s="145">
        <f t="shared" si="4"/>
        <v>36.363636363636367</v>
      </c>
      <c r="G63" s="167"/>
      <c r="H63" s="162">
        <f t="shared" si="5"/>
        <v>1.2809917355371907</v>
      </c>
      <c r="I63" s="38"/>
      <c r="J63" s="41"/>
      <c r="K63" s="41"/>
      <c r="L63" s="41"/>
      <c r="M63" s="38"/>
      <c r="N63" s="38"/>
      <c r="O63" s="38"/>
      <c r="P63" s="38"/>
      <c r="Q63" s="38"/>
      <c r="R63" s="78"/>
      <c r="S63" s="92"/>
      <c r="T63" s="105"/>
      <c r="U63" s="49" t="str">
        <f t="shared" si="6"/>
        <v>Windsor &amp; Maidenhead</v>
      </c>
      <c r="V63" s="50" t="b">
        <f t="shared" si="3"/>
        <v>0</v>
      </c>
      <c r="W63" s="112"/>
      <c r="X63" s="114"/>
      <c r="Y63" s="114"/>
    </row>
    <row r="64" spans="1:25" s="65" customFormat="1" ht="13.5" customHeight="1" x14ac:dyDescent="0.2">
      <c r="A64" s="79"/>
      <c r="B64" s="69" t="s">
        <v>16</v>
      </c>
      <c r="C64" s="67"/>
      <c r="D64" s="160">
        <v>21.794871794871796</v>
      </c>
      <c r="E64" s="121">
        <v>18.666666666666668</v>
      </c>
      <c r="F64" s="145">
        <f t="shared" si="4"/>
        <v>22.784810126582279</v>
      </c>
      <c r="G64" s="167"/>
      <c r="H64" s="162">
        <f t="shared" si="5"/>
        <v>4.5420699925539827E-2</v>
      </c>
      <c r="I64" s="38"/>
      <c r="J64" s="41"/>
      <c r="K64" s="41"/>
      <c r="L64" s="41"/>
      <c r="M64" s="38"/>
      <c r="N64" s="38"/>
      <c r="O64" s="38"/>
      <c r="P64" s="38"/>
      <c r="Q64" s="38"/>
      <c r="R64" s="78"/>
      <c r="S64" s="92"/>
      <c r="T64" s="105"/>
      <c r="U64" s="49" t="str">
        <f t="shared" si="6"/>
        <v>Wokingham</v>
      </c>
      <c r="V64" s="50" t="b">
        <f t="shared" si="3"/>
        <v>0</v>
      </c>
    </row>
    <row r="65" spans="1:33" s="65" customFormat="1" ht="13.5" customHeight="1" x14ac:dyDescent="0.2">
      <c r="A65" s="79"/>
      <c r="B65" s="88" t="s">
        <v>23</v>
      </c>
      <c r="C65" s="67"/>
      <c r="D65" s="195">
        <v>15.714285714285714</v>
      </c>
      <c r="E65" s="195">
        <v>15.576923076923077</v>
      </c>
      <c r="F65" s="195">
        <f t="shared" si="4"/>
        <v>13.8996138996139</v>
      </c>
      <c r="G65" s="167"/>
      <c r="H65" s="163">
        <f t="shared" si="5"/>
        <v>-0.11547911547911539</v>
      </c>
      <c r="I65" s="38"/>
      <c r="J65" s="41"/>
      <c r="K65" s="41"/>
      <c r="L65" s="41"/>
      <c r="M65" s="38"/>
      <c r="N65" s="38"/>
      <c r="O65" s="38"/>
      <c r="P65" s="38"/>
      <c r="Q65" s="38"/>
      <c r="R65" s="78"/>
      <c r="S65" s="92"/>
      <c r="T65" s="105"/>
      <c r="U65" s="49" t="str">
        <f t="shared" si="6"/>
        <v>South East</v>
      </c>
      <c r="V65" s="50" t="b">
        <f t="shared" si="3"/>
        <v>0</v>
      </c>
    </row>
    <row r="66" spans="1:33" s="65" customFormat="1" ht="13.5" customHeight="1" x14ac:dyDescent="0.2">
      <c r="A66" s="137"/>
      <c r="B66" s="185" t="s">
        <v>46</v>
      </c>
      <c r="C66" s="67"/>
      <c r="D66" s="196">
        <v>14.873417721518987</v>
      </c>
      <c r="E66" s="196">
        <v>11.746031746031745</v>
      </c>
      <c r="F66" s="196">
        <f t="shared" si="4"/>
        <v>14.19939577039275</v>
      </c>
      <c r="G66" s="167"/>
      <c r="H66" s="189">
        <f t="shared" si="5"/>
        <v>-4.5317220543806581E-2</v>
      </c>
      <c r="I66" s="38"/>
      <c r="J66" s="41"/>
      <c r="K66" s="41"/>
      <c r="L66" s="41"/>
      <c r="M66" s="38"/>
      <c r="N66" s="38"/>
      <c r="O66" s="38"/>
      <c r="P66" s="38"/>
      <c r="Q66" s="38"/>
      <c r="R66" s="78"/>
      <c r="S66" s="92"/>
      <c r="T66" s="105"/>
      <c r="U66" s="49" t="str">
        <f t="shared" ref="U66:U67" si="7">B66</f>
        <v>South West</v>
      </c>
      <c r="V66" s="50" t="b">
        <f t="shared" ref="V66:V67" si="8">IF(U66=$V$2,H66)</f>
        <v>0</v>
      </c>
    </row>
    <row r="67" spans="1:33" s="65" customFormat="1" ht="13.5" customHeight="1" x14ac:dyDescent="0.2">
      <c r="A67" s="79"/>
      <c r="B67" s="146" t="s">
        <v>40</v>
      </c>
      <c r="C67" s="58"/>
      <c r="D67" s="197">
        <v>15.071343638525564</v>
      </c>
      <c r="E67" s="197">
        <v>15.690140845070422</v>
      </c>
      <c r="F67" s="197">
        <f t="shared" si="4"/>
        <v>15.649064906490647</v>
      </c>
      <c r="G67" s="167"/>
      <c r="H67" s="164">
        <f t="shared" si="5"/>
        <v>3.833243284880751E-2</v>
      </c>
      <c r="I67" s="38"/>
      <c r="J67" s="38"/>
      <c r="K67" s="38"/>
      <c r="L67" s="38"/>
      <c r="M67" s="38"/>
      <c r="N67" s="38"/>
      <c r="O67" s="38"/>
      <c r="P67" s="38"/>
      <c r="Q67" s="38"/>
      <c r="R67" s="78"/>
      <c r="S67" s="92"/>
      <c r="T67" s="105"/>
      <c r="U67" s="49" t="str">
        <f t="shared" si="7"/>
        <v>England</v>
      </c>
      <c r="V67" s="50" t="b">
        <f t="shared" si="8"/>
        <v>0</v>
      </c>
    </row>
    <row r="68" spans="1:33" s="65" customFormat="1" ht="19.5" customHeight="1" x14ac:dyDescent="0.2">
      <c r="A68" s="137"/>
      <c r="B68" s="59"/>
      <c r="C68" s="59"/>
      <c r="D68" s="55"/>
      <c r="E68" s="55"/>
      <c r="F68" s="55"/>
      <c r="G68" s="55"/>
      <c r="H68" s="55"/>
      <c r="I68" s="38"/>
      <c r="J68" s="38"/>
      <c r="K68" s="38"/>
      <c r="L68" s="38"/>
      <c r="M68" s="38"/>
      <c r="N68" s="38"/>
      <c r="O68" s="38"/>
      <c r="P68" s="38"/>
      <c r="Q68" s="38"/>
      <c r="R68" s="78"/>
      <c r="S68" s="92"/>
      <c r="T68" s="105"/>
      <c r="AA68" s="117"/>
    </row>
    <row r="69" spans="1:33" s="65" customFormat="1" ht="6" customHeight="1" x14ac:dyDescent="0.2">
      <c r="A69" s="137"/>
      <c r="B69" s="59"/>
      <c r="C69" s="59"/>
      <c r="D69" s="55"/>
      <c r="E69" s="55"/>
      <c r="F69" s="55"/>
      <c r="G69" s="55"/>
      <c r="H69" s="55"/>
      <c r="I69" s="38"/>
      <c r="J69" s="38"/>
      <c r="K69" s="38"/>
      <c r="L69" s="38"/>
      <c r="M69" s="38"/>
      <c r="N69" s="38"/>
      <c r="O69" s="38"/>
      <c r="P69" s="38"/>
      <c r="Q69" s="38"/>
      <c r="R69" s="78"/>
      <c r="S69" s="92"/>
      <c r="T69" s="105"/>
      <c r="AA69" s="117"/>
    </row>
    <row r="70" spans="1:33" s="65" customFormat="1" ht="19.5" customHeight="1" x14ac:dyDescent="0.2">
      <c r="A70" s="137"/>
      <c r="B70" s="59"/>
      <c r="C70" s="59"/>
      <c r="D70" s="55"/>
      <c r="E70" s="55"/>
      <c r="F70" s="55"/>
      <c r="G70" s="55"/>
      <c r="H70" s="55"/>
      <c r="I70" s="38"/>
      <c r="J70" s="38"/>
      <c r="K70" s="38"/>
      <c r="L70" s="38"/>
      <c r="M70" s="38"/>
      <c r="N70" s="38"/>
      <c r="O70" s="38"/>
      <c r="P70" s="38"/>
      <c r="Q70" s="38"/>
      <c r="R70" s="78"/>
      <c r="S70" s="92"/>
      <c r="T70" s="105"/>
      <c r="AA70" s="117"/>
    </row>
    <row r="71" spans="1:33" s="65" customFormat="1" ht="9.75" customHeight="1" x14ac:dyDescent="0.2">
      <c r="A71" s="137"/>
      <c r="B71" s="59"/>
      <c r="C71" s="59"/>
      <c r="D71" s="55"/>
      <c r="E71" s="55"/>
      <c r="F71" s="55"/>
      <c r="G71" s="55"/>
      <c r="H71" s="55"/>
      <c r="I71" s="38"/>
      <c r="J71" s="38"/>
      <c r="K71" s="38"/>
      <c r="L71" s="38"/>
      <c r="M71" s="38"/>
      <c r="N71" s="38"/>
      <c r="O71" s="38"/>
      <c r="P71" s="38"/>
      <c r="Q71" s="38"/>
      <c r="R71" s="78"/>
      <c r="S71" s="92"/>
      <c r="T71" s="105"/>
      <c r="AA71" s="117"/>
    </row>
    <row r="72" spans="1:33" s="65" customFormat="1" ht="12" customHeight="1" x14ac:dyDescent="0.2">
      <c r="A72" s="79"/>
      <c r="B72" s="59"/>
      <c r="C72" s="59"/>
      <c r="D72" s="55"/>
      <c r="E72" s="55"/>
      <c r="F72" s="55"/>
      <c r="G72" s="55"/>
      <c r="H72" s="55"/>
      <c r="I72" s="38"/>
      <c r="J72" s="38"/>
      <c r="K72" s="38"/>
      <c r="L72" s="38"/>
      <c r="M72" s="38"/>
      <c r="N72" s="38"/>
      <c r="O72" s="38"/>
      <c r="P72" s="38"/>
      <c r="Q72" s="38"/>
      <c r="R72" s="78"/>
      <c r="S72" s="92"/>
      <c r="T72" s="105"/>
      <c r="AA72" s="117"/>
    </row>
    <row r="73" spans="1:33" s="65" customFormat="1" ht="11.25" customHeight="1" x14ac:dyDescent="0.2">
      <c r="A73" s="137"/>
      <c r="B73" s="59"/>
      <c r="C73" s="59"/>
      <c r="D73" s="55"/>
      <c r="E73" s="55"/>
      <c r="F73" s="55"/>
      <c r="G73" s="55"/>
      <c r="H73" s="55"/>
      <c r="I73" s="38"/>
      <c r="J73" s="38"/>
      <c r="K73" s="38"/>
      <c r="L73" s="38"/>
      <c r="M73" s="38"/>
      <c r="N73" s="38"/>
      <c r="O73" s="38"/>
      <c r="P73" s="38"/>
      <c r="Q73" s="38"/>
      <c r="R73" s="78"/>
      <c r="S73" s="92"/>
      <c r="T73" s="105"/>
      <c r="AA73" s="117"/>
    </row>
    <row r="74" spans="1:33" s="65" customFormat="1" ht="7.5" customHeight="1" x14ac:dyDescent="0.2">
      <c r="A74" s="79"/>
      <c r="B74" s="44"/>
      <c r="C74" s="44"/>
      <c r="D74" s="43"/>
      <c r="E74" s="43"/>
      <c r="F74" s="43"/>
      <c r="G74" s="43"/>
      <c r="H74" s="43"/>
      <c r="I74" s="45"/>
      <c r="J74" s="45"/>
      <c r="K74" s="45"/>
      <c r="L74" s="45"/>
      <c r="M74" s="45"/>
      <c r="N74" s="45"/>
      <c r="O74" s="45"/>
      <c r="P74" s="45"/>
      <c r="Q74" s="46"/>
      <c r="R74" s="78"/>
      <c r="S74" s="92"/>
      <c r="T74" s="105"/>
    </row>
    <row r="75" spans="1:33" s="65" customFormat="1" ht="15" customHeight="1" x14ac:dyDescent="0.2">
      <c r="A75" s="319"/>
      <c r="B75" s="320"/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1"/>
      <c r="S75" s="92"/>
      <c r="T75" s="105"/>
    </row>
    <row r="76" spans="1:33" s="65" customFormat="1" ht="11.25" customHeight="1" x14ac:dyDescent="0.2">
      <c r="A76" s="322"/>
      <c r="B76" s="323"/>
      <c r="C76" s="323"/>
      <c r="D76" s="325"/>
      <c r="E76" s="323"/>
      <c r="F76" s="323"/>
      <c r="G76" s="323"/>
      <c r="H76" s="323"/>
      <c r="I76" s="323"/>
      <c r="J76" s="323"/>
      <c r="K76" s="323"/>
      <c r="L76" s="323"/>
      <c r="M76" s="323"/>
      <c r="N76" s="323"/>
      <c r="O76" s="323"/>
      <c r="P76" s="323"/>
      <c r="Q76" s="323"/>
      <c r="R76" s="324"/>
      <c r="S76" s="92"/>
      <c r="T76" s="105"/>
    </row>
    <row r="77" spans="1:33" ht="18.75" customHeight="1" x14ac:dyDescent="0.2">
      <c r="A77" s="74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6"/>
      <c r="S77" s="92"/>
      <c r="T77" s="105"/>
      <c r="AE77" s="65"/>
      <c r="AF77" s="65"/>
      <c r="AG77" s="65"/>
    </row>
    <row r="78" spans="1:33" ht="18.75" customHeight="1" x14ac:dyDescent="0.2">
      <c r="A78" s="79"/>
      <c r="B78" s="87" t="s">
        <v>59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8"/>
      <c r="S78" s="92"/>
      <c r="T78" s="105"/>
      <c r="U78" s="107" t="e">
        <f>VLOOKUP(V78,$U$10:$V$31,2,FALSE)</f>
        <v>#N/A</v>
      </c>
      <c r="V78" s="107" t="str">
        <f>Home!$B$7</f>
        <v>(None)</v>
      </c>
      <c r="W78" s="48" t="str">
        <f>"Selected LA- "&amp;V78</f>
        <v>Selected LA- (None)</v>
      </c>
    </row>
    <row r="79" spans="1:33" ht="18.75" customHeight="1" x14ac:dyDescent="0.2">
      <c r="A79" s="84"/>
      <c r="B79" s="85"/>
      <c r="C79" s="85"/>
      <c r="D79" s="124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6"/>
      <c r="S79" s="92"/>
      <c r="T79" s="105"/>
    </row>
    <row r="80" spans="1:33" ht="13.5" customHeight="1" x14ac:dyDescent="0.2">
      <c r="A80" s="74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6"/>
      <c r="S80" s="92"/>
      <c r="T80" s="105"/>
      <c r="U80" s="231"/>
      <c r="V80" s="232">
        <v>0</v>
      </c>
      <c r="W80" s="233">
        <v>22.5</v>
      </c>
    </row>
    <row r="81" spans="1:30" s="63" customFormat="1" ht="15" customHeight="1" x14ac:dyDescent="0.2">
      <c r="A81" s="80"/>
      <c r="B81" s="143" t="s">
        <v>93</v>
      </c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1"/>
      <c r="S81" s="93"/>
      <c r="T81" s="108"/>
      <c r="U81" s="239" t="s">
        <v>41</v>
      </c>
      <c r="V81" s="234">
        <f>G108</f>
        <v>14.791666666666666</v>
      </c>
      <c r="W81" s="235">
        <f>V81</f>
        <v>14.791666666666666</v>
      </c>
      <c r="X81" s="109"/>
      <c r="Y81" s="109"/>
      <c r="Z81" s="109"/>
      <c r="AA81" s="109"/>
      <c r="AB81" s="109"/>
      <c r="AC81" s="109"/>
      <c r="AD81" s="109"/>
    </row>
    <row r="82" spans="1:30" ht="18" customHeight="1" x14ac:dyDescent="0.2">
      <c r="A82" s="79"/>
      <c r="B82" s="171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40"/>
      <c r="P82" s="60"/>
      <c r="Q82" s="60"/>
      <c r="R82" s="78"/>
      <c r="S82" s="92"/>
      <c r="T82" s="105"/>
      <c r="U82" s="240" t="s">
        <v>45</v>
      </c>
      <c r="V82" s="236">
        <f>G109</f>
        <v>13.220338983050848</v>
      </c>
      <c r="W82" s="237">
        <f>V82</f>
        <v>13.220338983050848</v>
      </c>
    </row>
    <row r="83" spans="1:30" s="68" customFormat="1" ht="12" customHeight="1" x14ac:dyDescent="0.2">
      <c r="A83" s="82"/>
      <c r="B83" s="67"/>
      <c r="C83" s="67"/>
      <c r="D83" s="329" t="s">
        <v>53</v>
      </c>
      <c r="E83" s="331" t="s">
        <v>54</v>
      </c>
      <c r="F83" s="315" t="s">
        <v>56</v>
      </c>
      <c r="G83" s="315" t="s">
        <v>55</v>
      </c>
      <c r="H83" s="60"/>
      <c r="I83" s="60"/>
      <c r="J83" s="60"/>
      <c r="K83" s="60"/>
      <c r="L83" s="60"/>
      <c r="M83" s="60"/>
      <c r="N83" s="60"/>
      <c r="O83" s="40"/>
      <c r="P83" s="60"/>
      <c r="Q83" s="60"/>
      <c r="R83" s="83"/>
      <c r="S83" s="94"/>
      <c r="T83" s="111"/>
      <c r="U83" s="241" t="s">
        <v>42</v>
      </c>
      <c r="V83" s="238">
        <f>G110</f>
        <v>15.780141843971633</v>
      </c>
      <c r="W83" s="238">
        <f>V83</f>
        <v>15.780141843971633</v>
      </c>
      <c r="X83" s="114"/>
      <c r="Y83" s="114"/>
      <c r="Z83" s="114"/>
      <c r="AA83" s="114"/>
      <c r="AB83" s="114"/>
      <c r="AC83" s="114"/>
      <c r="AD83" s="114"/>
    </row>
    <row r="84" spans="1:30" s="68" customFormat="1" ht="12" customHeight="1" x14ac:dyDescent="0.2">
      <c r="A84" s="82"/>
      <c r="B84" s="67"/>
      <c r="C84" s="67"/>
      <c r="D84" s="330"/>
      <c r="E84" s="332"/>
      <c r="F84" s="316"/>
      <c r="G84" s="316"/>
      <c r="H84" s="60"/>
      <c r="I84" s="60"/>
      <c r="J84" s="60"/>
      <c r="K84" s="60"/>
      <c r="L84" s="60"/>
      <c r="M84" s="60"/>
      <c r="N84" s="60"/>
      <c r="O84" s="40"/>
      <c r="P84" s="60"/>
      <c r="Q84" s="60"/>
      <c r="R84" s="83"/>
      <c r="S84" s="94"/>
      <c r="T84" s="111"/>
      <c r="V84" s="154"/>
      <c r="W84" s="155"/>
      <c r="X84" s="114"/>
      <c r="Y84" s="114"/>
      <c r="Z84" s="114"/>
      <c r="AA84" s="114"/>
      <c r="AB84" s="114"/>
      <c r="AC84" s="114"/>
      <c r="AD84" s="114"/>
    </row>
    <row r="85" spans="1:30" s="68" customFormat="1" ht="12" customHeight="1" x14ac:dyDescent="0.2">
      <c r="A85" s="82"/>
      <c r="B85" s="67"/>
      <c r="C85" s="67"/>
      <c r="D85" s="330"/>
      <c r="E85" s="332"/>
      <c r="F85" s="316"/>
      <c r="G85" s="316"/>
      <c r="H85" s="60"/>
      <c r="I85" s="60"/>
      <c r="J85" s="60"/>
      <c r="K85" s="60"/>
      <c r="L85" s="60"/>
      <c r="M85" s="60"/>
      <c r="N85" s="60"/>
      <c r="O85" s="40"/>
      <c r="P85" s="60"/>
      <c r="Q85" s="60"/>
      <c r="R85" s="83"/>
      <c r="S85" s="94"/>
      <c r="T85" s="111"/>
      <c r="U85" s="153"/>
      <c r="V85" s="154"/>
      <c r="W85" s="155"/>
      <c r="X85" s="114"/>
      <c r="Y85" s="114"/>
      <c r="Z85" s="114"/>
      <c r="AA85" s="114"/>
      <c r="AB85" s="114"/>
      <c r="AC85" s="114"/>
      <c r="AD85" s="114"/>
    </row>
    <row r="86" spans="1:30" s="68" customFormat="1" ht="13.5" customHeight="1" x14ac:dyDescent="0.2">
      <c r="A86" s="82"/>
      <c r="B86" s="69" t="s">
        <v>0</v>
      </c>
      <c r="C86" s="67"/>
      <c r="D86" s="203">
        <v>66.7</v>
      </c>
      <c r="E86" s="198">
        <v>7</v>
      </c>
      <c r="F86" s="70">
        <v>5</v>
      </c>
      <c r="G86" s="145">
        <f>E86/SUM(D86,E86)*100</f>
        <v>9.4979647218453191</v>
      </c>
      <c r="H86" s="60"/>
      <c r="I86" s="60"/>
      <c r="J86" s="60"/>
      <c r="K86" s="60"/>
      <c r="L86" s="60"/>
      <c r="M86" s="60"/>
      <c r="N86" s="60"/>
      <c r="O86" s="40"/>
      <c r="P86" s="60"/>
      <c r="Q86" s="60"/>
      <c r="R86" s="83"/>
      <c r="S86" s="94"/>
      <c r="T86" s="111"/>
      <c r="U86" s="61" t="str">
        <f t="shared" ref="U86:U108" si="9">B86</f>
        <v>Bracknell Forest</v>
      </c>
      <c r="V86" s="115" t="b">
        <f>IF(U86=$V$2,50)</f>
        <v>0</v>
      </c>
      <c r="X86" s="114"/>
      <c r="Y86" s="114"/>
      <c r="Z86" s="114"/>
      <c r="AA86" s="114"/>
      <c r="AB86" s="114"/>
      <c r="AC86" s="114"/>
      <c r="AD86" s="114"/>
    </row>
    <row r="87" spans="1:30" s="68" customFormat="1" ht="13.5" customHeight="1" x14ac:dyDescent="0.2">
      <c r="A87" s="82"/>
      <c r="B87" s="69" t="s">
        <v>22</v>
      </c>
      <c r="C87" s="67"/>
      <c r="D87" s="203">
        <v>213.9</v>
      </c>
      <c r="E87" s="198">
        <v>3</v>
      </c>
      <c r="F87" s="70" t="s">
        <v>57</v>
      </c>
      <c r="G87" s="159">
        <f t="shared" ref="G87:G110" si="10">E87/SUM(D87,E87)*100</f>
        <v>1.3831258644536653</v>
      </c>
      <c r="H87" s="60"/>
      <c r="I87" s="60"/>
      <c r="J87" s="60"/>
      <c r="K87" s="60"/>
      <c r="L87" s="60"/>
      <c r="M87" s="60"/>
      <c r="N87" s="60"/>
      <c r="O87" s="40"/>
      <c r="P87" s="60"/>
      <c r="Q87" s="60"/>
      <c r="R87" s="83"/>
      <c r="S87" s="94"/>
      <c r="T87" s="111"/>
      <c r="U87" s="61" t="str">
        <f t="shared" si="9"/>
        <v>Brighton &amp; Hove</v>
      </c>
      <c r="V87" s="115" t="b">
        <f t="shared" ref="V87:V110" si="11">IF(U87=$V$2,50)</f>
        <v>0</v>
      </c>
      <c r="X87" s="114"/>
      <c r="Y87" s="114"/>
      <c r="Z87" s="114"/>
      <c r="AA87" s="114"/>
      <c r="AB87" s="114"/>
      <c r="AC87" s="114"/>
      <c r="AD87" s="114"/>
    </row>
    <row r="88" spans="1:30" s="68" customFormat="1" ht="13.5" customHeight="1" x14ac:dyDescent="0.2">
      <c r="A88" s="82"/>
      <c r="B88" s="69" t="s">
        <v>8</v>
      </c>
      <c r="C88" s="67"/>
      <c r="D88" s="203">
        <v>224.60000000000002</v>
      </c>
      <c r="E88" s="198">
        <v>67.2</v>
      </c>
      <c r="F88" s="70">
        <v>30.8</v>
      </c>
      <c r="G88" s="159">
        <f t="shared" si="10"/>
        <v>23.029472241261136</v>
      </c>
      <c r="H88" s="60"/>
      <c r="I88" s="60"/>
      <c r="J88" s="60"/>
      <c r="K88" s="60"/>
      <c r="L88" s="60"/>
      <c r="M88" s="60"/>
      <c r="N88" s="60"/>
      <c r="O88" s="40"/>
      <c r="P88" s="60"/>
      <c r="Q88" s="60"/>
      <c r="R88" s="83"/>
      <c r="S88" s="94"/>
      <c r="T88" s="111"/>
      <c r="U88" s="61" t="str">
        <f t="shared" si="9"/>
        <v>Buckinghamshire</v>
      </c>
      <c r="V88" s="115" t="b">
        <f t="shared" si="11"/>
        <v>0</v>
      </c>
      <c r="X88" s="114"/>
      <c r="Y88" s="114"/>
      <c r="Z88" s="114"/>
      <c r="AA88" s="114"/>
      <c r="AB88" s="114"/>
      <c r="AC88" s="114"/>
      <c r="AD88" s="114"/>
    </row>
    <row r="89" spans="1:30" s="68" customFormat="1" ht="13.5" customHeight="1" x14ac:dyDescent="0.2">
      <c r="A89" s="82"/>
      <c r="B89" s="69" t="s">
        <v>4</v>
      </c>
      <c r="C89" s="67"/>
      <c r="D89" s="203">
        <v>298.10000000000002</v>
      </c>
      <c r="E89" s="198" t="s">
        <v>57</v>
      </c>
      <c r="F89" s="142" t="s">
        <v>57</v>
      </c>
      <c r="G89" s="159" t="e">
        <f t="shared" si="10"/>
        <v>#VALUE!</v>
      </c>
      <c r="H89" s="60"/>
      <c r="I89" s="60"/>
      <c r="J89" s="60"/>
      <c r="K89" s="60"/>
      <c r="L89" s="60"/>
      <c r="M89" s="60"/>
      <c r="N89" s="60"/>
      <c r="O89" s="40"/>
      <c r="P89" s="60"/>
      <c r="Q89" s="60"/>
      <c r="R89" s="83"/>
      <c r="S89" s="94"/>
      <c r="T89" s="111"/>
      <c r="U89" s="61" t="str">
        <f t="shared" si="9"/>
        <v>East Sussex</v>
      </c>
      <c r="V89" s="115" t="b">
        <f t="shared" si="11"/>
        <v>0</v>
      </c>
      <c r="X89" s="114"/>
      <c r="Y89" s="114"/>
      <c r="Z89" s="114"/>
      <c r="AA89" s="114"/>
      <c r="AB89" s="114"/>
      <c r="AC89" s="114"/>
      <c r="AD89" s="114"/>
    </row>
    <row r="90" spans="1:30" s="68" customFormat="1" ht="13.5" customHeight="1" x14ac:dyDescent="0.2">
      <c r="A90" s="82"/>
      <c r="B90" s="69" t="s">
        <v>6</v>
      </c>
      <c r="C90" s="67"/>
      <c r="D90" s="203">
        <v>389.40000000000003</v>
      </c>
      <c r="E90" s="198">
        <v>67</v>
      </c>
      <c r="F90" s="70">
        <v>56</v>
      </c>
      <c r="G90" s="159">
        <f t="shared" si="10"/>
        <v>14.680105170902715</v>
      </c>
      <c r="H90" s="60"/>
      <c r="I90" s="60"/>
      <c r="J90" s="60"/>
      <c r="K90" s="60"/>
      <c r="L90" s="60"/>
      <c r="M90" s="60"/>
      <c r="N90" s="60"/>
      <c r="O90" s="40"/>
      <c r="P90" s="60"/>
      <c r="Q90" s="60"/>
      <c r="R90" s="83"/>
      <c r="S90" s="94"/>
      <c r="T90" s="111"/>
      <c r="U90" s="61" t="str">
        <f t="shared" si="9"/>
        <v>Hampshire</v>
      </c>
      <c r="V90" s="115" t="b">
        <f t="shared" si="11"/>
        <v>0</v>
      </c>
      <c r="X90" s="114"/>
      <c r="Y90" s="114"/>
      <c r="Z90" s="114"/>
      <c r="AA90" s="114"/>
      <c r="AB90" s="114"/>
      <c r="AC90" s="114"/>
      <c r="AD90" s="114"/>
    </row>
    <row r="91" spans="1:30" s="68" customFormat="1" ht="13.5" customHeight="1" x14ac:dyDescent="0.2">
      <c r="A91" s="82"/>
      <c r="B91" s="69" t="s">
        <v>1</v>
      </c>
      <c r="C91" s="67"/>
      <c r="D91" s="203">
        <v>72.600000000000009</v>
      </c>
      <c r="E91" s="198">
        <v>7</v>
      </c>
      <c r="F91" s="70">
        <v>2.8000000000000003</v>
      </c>
      <c r="G91" s="159">
        <f t="shared" si="10"/>
        <v>8.7939698492462313</v>
      </c>
      <c r="H91" s="60"/>
      <c r="I91" s="60"/>
      <c r="J91" s="60"/>
      <c r="K91" s="60"/>
      <c r="L91" s="60"/>
      <c r="M91" s="60"/>
      <c r="N91" s="60"/>
      <c r="O91" s="40"/>
      <c r="P91" s="60"/>
      <c r="Q91" s="60"/>
      <c r="R91" s="83"/>
      <c r="S91" s="94"/>
      <c r="T91" s="111"/>
      <c r="U91" s="61" t="str">
        <f t="shared" si="9"/>
        <v>Isle of Wight</v>
      </c>
      <c r="V91" s="115" t="b">
        <f t="shared" si="11"/>
        <v>0</v>
      </c>
      <c r="X91" s="114"/>
      <c r="Y91" s="114"/>
      <c r="Z91" s="114"/>
      <c r="AA91" s="114"/>
      <c r="AB91" s="114"/>
      <c r="AC91" s="114"/>
      <c r="AD91" s="114"/>
    </row>
    <row r="92" spans="1:30" s="68" customFormat="1" ht="13.5" customHeight="1" x14ac:dyDescent="0.2">
      <c r="A92" s="82"/>
      <c r="B92" s="69" t="s">
        <v>9</v>
      </c>
      <c r="C92" s="67"/>
      <c r="D92" s="203">
        <v>676.6</v>
      </c>
      <c r="E92" s="198">
        <v>91</v>
      </c>
      <c r="F92" s="70">
        <v>80.7</v>
      </c>
      <c r="G92" s="159">
        <f t="shared" si="10"/>
        <v>11.855132881709224</v>
      </c>
      <c r="H92" s="60"/>
      <c r="I92" s="60"/>
      <c r="J92" s="60"/>
      <c r="K92" s="60"/>
      <c r="L92" s="60"/>
      <c r="M92" s="60"/>
      <c r="N92" s="60"/>
      <c r="O92" s="40"/>
      <c r="P92" s="60"/>
      <c r="Q92" s="60"/>
      <c r="R92" s="83"/>
      <c r="S92" s="94"/>
      <c r="T92" s="111"/>
      <c r="U92" s="61" t="str">
        <f t="shared" si="9"/>
        <v>Kent</v>
      </c>
      <c r="V92" s="115" t="b">
        <f t="shared" si="11"/>
        <v>0</v>
      </c>
      <c r="X92" s="114"/>
      <c r="Y92" s="114"/>
      <c r="Z92" s="114"/>
      <c r="AA92" s="114"/>
      <c r="AB92" s="114"/>
      <c r="AC92" s="114"/>
      <c r="AD92" s="114"/>
    </row>
    <row r="93" spans="1:30" s="68" customFormat="1" ht="13.5" customHeight="1" x14ac:dyDescent="0.2">
      <c r="A93" s="82"/>
      <c r="B93" s="69" t="s">
        <v>2</v>
      </c>
      <c r="C93" s="67"/>
      <c r="D93" s="203">
        <v>130.6</v>
      </c>
      <c r="E93" s="198">
        <v>54</v>
      </c>
      <c r="F93" s="70">
        <v>45.6</v>
      </c>
      <c r="G93" s="159">
        <f t="shared" si="10"/>
        <v>29.252437703141933</v>
      </c>
      <c r="H93" s="60"/>
      <c r="I93" s="60"/>
      <c r="J93" s="60"/>
      <c r="K93" s="60"/>
      <c r="L93" s="60"/>
      <c r="M93" s="60"/>
      <c r="N93" s="60"/>
      <c r="O93" s="40"/>
      <c r="P93" s="60"/>
      <c r="Q93" s="60"/>
      <c r="R93" s="83"/>
      <c r="S93" s="94"/>
      <c r="T93" s="111"/>
      <c r="U93" s="61" t="str">
        <f t="shared" si="9"/>
        <v>Medway</v>
      </c>
      <c r="V93" s="115" t="b">
        <f t="shared" si="11"/>
        <v>0</v>
      </c>
      <c r="X93" s="114"/>
      <c r="Y93" s="114"/>
      <c r="Z93" s="114"/>
      <c r="AA93" s="114"/>
      <c r="AB93" s="114"/>
      <c r="AC93" s="114"/>
      <c r="AD93" s="114"/>
    </row>
    <row r="94" spans="1:30" s="68" customFormat="1" ht="13.5" customHeight="1" x14ac:dyDescent="0.2">
      <c r="A94" s="82"/>
      <c r="B94" s="69" t="s">
        <v>10</v>
      </c>
      <c r="C94" s="67"/>
      <c r="D94" s="203">
        <v>145.1</v>
      </c>
      <c r="E94" s="198">
        <v>14.3</v>
      </c>
      <c r="F94" s="70">
        <v>14.3</v>
      </c>
      <c r="G94" s="159">
        <f t="shared" si="10"/>
        <v>8.9711417816813057</v>
      </c>
      <c r="H94" s="60"/>
      <c r="I94" s="60"/>
      <c r="J94" s="60"/>
      <c r="K94" s="60"/>
      <c r="L94" s="60"/>
      <c r="M94" s="60"/>
      <c r="N94" s="60"/>
      <c r="O94" s="40"/>
      <c r="P94" s="60"/>
      <c r="Q94" s="60"/>
      <c r="R94" s="83"/>
      <c r="S94" s="94"/>
      <c r="T94" s="111"/>
      <c r="U94" s="61" t="str">
        <f t="shared" si="9"/>
        <v>Milton Keynes</v>
      </c>
      <c r="V94" s="115" t="b">
        <f t="shared" si="11"/>
        <v>0</v>
      </c>
      <c r="X94" s="114"/>
      <c r="Y94" s="114"/>
      <c r="Z94" s="114"/>
      <c r="AA94" s="114"/>
      <c r="AB94" s="114"/>
      <c r="AC94" s="114"/>
      <c r="AD94" s="114"/>
    </row>
    <row r="95" spans="1:30" s="68" customFormat="1" ht="13.5" customHeight="1" x14ac:dyDescent="0.2">
      <c r="A95" s="82"/>
      <c r="B95" s="69" t="s">
        <v>11</v>
      </c>
      <c r="C95" s="67"/>
      <c r="D95" s="203">
        <v>315.70000000000005</v>
      </c>
      <c r="E95" s="198">
        <v>38</v>
      </c>
      <c r="F95" s="70">
        <v>38</v>
      </c>
      <c r="G95" s="159">
        <f t="shared" si="10"/>
        <v>10.743567995476392</v>
      </c>
      <c r="H95" s="60"/>
      <c r="I95" s="60"/>
      <c r="J95" s="60"/>
      <c r="K95" s="60"/>
      <c r="L95" s="60"/>
      <c r="M95" s="60"/>
      <c r="N95" s="60"/>
      <c r="O95" s="40"/>
      <c r="P95" s="60"/>
      <c r="Q95" s="60"/>
      <c r="R95" s="83"/>
      <c r="S95" s="94"/>
      <c r="T95" s="111"/>
      <c r="U95" s="61" t="str">
        <f t="shared" si="9"/>
        <v>Oxfordshire</v>
      </c>
      <c r="V95" s="115" t="b">
        <f t="shared" si="11"/>
        <v>0</v>
      </c>
      <c r="X95" s="114"/>
      <c r="Y95" s="114"/>
      <c r="Z95" s="114"/>
      <c r="AA95" s="114"/>
      <c r="AB95" s="114"/>
      <c r="AC95" s="114"/>
      <c r="AD95" s="114"/>
    </row>
    <row r="96" spans="1:30" s="68" customFormat="1" ht="13.5" customHeight="1" x14ac:dyDescent="0.2">
      <c r="A96" s="82"/>
      <c r="B96" s="69" t="s">
        <v>12</v>
      </c>
      <c r="C96" s="67"/>
      <c r="D96" s="203">
        <v>157.5</v>
      </c>
      <c r="E96" s="198">
        <v>3</v>
      </c>
      <c r="F96" s="70">
        <v>3</v>
      </c>
      <c r="G96" s="159">
        <f t="shared" si="10"/>
        <v>1.8691588785046727</v>
      </c>
      <c r="H96" s="60"/>
      <c r="I96" s="60"/>
      <c r="J96" s="60"/>
      <c r="K96" s="60"/>
      <c r="L96" s="60"/>
      <c r="M96" s="60"/>
      <c r="N96" s="60"/>
      <c r="O96" s="40"/>
      <c r="P96" s="60"/>
      <c r="Q96" s="60"/>
      <c r="R96" s="83"/>
      <c r="S96" s="94"/>
      <c r="T96" s="111"/>
      <c r="U96" s="61" t="str">
        <f t="shared" si="9"/>
        <v>Portsmouth</v>
      </c>
      <c r="V96" s="115" t="b">
        <f t="shared" si="11"/>
        <v>0</v>
      </c>
      <c r="X96" s="114"/>
      <c r="Y96" s="114"/>
      <c r="Z96" s="114"/>
      <c r="AA96" s="114"/>
      <c r="AB96" s="114"/>
      <c r="AC96" s="114"/>
      <c r="AD96" s="114"/>
    </row>
    <row r="97" spans="1:30" s="68" customFormat="1" ht="13.5" customHeight="1" x14ac:dyDescent="0.2">
      <c r="A97" s="82"/>
      <c r="B97" s="69" t="s">
        <v>3</v>
      </c>
      <c r="C97" s="67"/>
      <c r="D97" s="203">
        <v>95.800000000000011</v>
      </c>
      <c r="E97" s="198">
        <v>79</v>
      </c>
      <c r="F97" s="70">
        <v>39</v>
      </c>
      <c r="G97" s="159">
        <f t="shared" si="10"/>
        <v>45.194508009153317</v>
      </c>
      <c r="H97" s="60"/>
      <c r="I97" s="60"/>
      <c r="J97" s="60"/>
      <c r="K97" s="60"/>
      <c r="L97" s="60"/>
      <c r="M97" s="60"/>
      <c r="N97" s="60"/>
      <c r="O97" s="40"/>
      <c r="P97" s="60"/>
      <c r="Q97" s="60"/>
      <c r="R97" s="83"/>
      <c r="S97" s="94"/>
      <c r="T97" s="111"/>
      <c r="U97" s="61" t="str">
        <f t="shared" si="9"/>
        <v>Reading</v>
      </c>
      <c r="V97" s="115" t="b">
        <f t="shared" si="11"/>
        <v>0</v>
      </c>
      <c r="X97" s="114"/>
      <c r="Y97" s="114"/>
      <c r="Z97" s="114"/>
      <c r="AA97" s="114"/>
      <c r="AB97" s="114"/>
      <c r="AC97" s="114"/>
      <c r="AD97" s="114"/>
    </row>
    <row r="98" spans="1:30" s="68" customFormat="1" ht="13.5" customHeight="1" x14ac:dyDescent="0.2">
      <c r="A98" s="82"/>
      <c r="B98" s="69" t="s">
        <v>13</v>
      </c>
      <c r="C98" s="67"/>
      <c r="D98" s="203">
        <v>83.300000000000011</v>
      </c>
      <c r="E98" s="198">
        <v>39</v>
      </c>
      <c r="F98" s="70">
        <v>35</v>
      </c>
      <c r="G98" s="159">
        <f t="shared" si="10"/>
        <v>31.888798037612425</v>
      </c>
      <c r="H98" s="60"/>
      <c r="I98" s="60"/>
      <c r="J98" s="60"/>
      <c r="K98" s="60"/>
      <c r="L98" s="60"/>
      <c r="M98" s="60"/>
      <c r="N98" s="60"/>
      <c r="O98" s="40"/>
      <c r="P98" s="60"/>
      <c r="Q98" s="60"/>
      <c r="R98" s="83"/>
      <c r="S98" s="94"/>
      <c r="T98" s="111"/>
      <c r="U98" s="61" t="str">
        <f t="shared" si="9"/>
        <v>Slough</v>
      </c>
      <c r="V98" s="115" t="b">
        <f t="shared" si="11"/>
        <v>0</v>
      </c>
      <c r="X98" s="114"/>
      <c r="Y98" s="114"/>
      <c r="Z98" s="114"/>
      <c r="AA98" s="114"/>
      <c r="AB98" s="114"/>
      <c r="AC98" s="114"/>
      <c r="AD98" s="114"/>
    </row>
    <row r="99" spans="1:30" s="68" customFormat="1" ht="13.5" customHeight="1" x14ac:dyDescent="0.2">
      <c r="A99" s="82"/>
      <c r="B99" s="69" t="s">
        <v>28</v>
      </c>
      <c r="C99" s="67"/>
      <c r="D99" s="203">
        <v>252.5</v>
      </c>
      <c r="E99" s="198">
        <v>63.300000000000004</v>
      </c>
      <c r="F99" s="70">
        <v>60.400000000000006</v>
      </c>
      <c r="G99" s="159">
        <f t="shared" si="10"/>
        <v>20.044331855604813</v>
      </c>
      <c r="H99" s="60"/>
      <c r="I99" s="60"/>
      <c r="J99" s="60"/>
      <c r="K99" s="60"/>
      <c r="L99" s="60"/>
      <c r="M99" s="60"/>
      <c r="N99" s="60"/>
      <c r="O99" s="40"/>
      <c r="P99" s="60"/>
      <c r="Q99" s="60"/>
      <c r="R99" s="83"/>
      <c r="S99" s="94"/>
      <c r="T99" s="111"/>
      <c r="U99" s="61" t="str">
        <f t="shared" si="9"/>
        <v>Somerset</v>
      </c>
      <c r="V99" s="115" t="b">
        <f t="shared" si="11"/>
        <v>0</v>
      </c>
      <c r="X99" s="114"/>
      <c r="Y99" s="114"/>
      <c r="Z99" s="114"/>
      <c r="AA99" s="114"/>
      <c r="AB99" s="114"/>
      <c r="AC99" s="114"/>
      <c r="AD99" s="114"/>
    </row>
    <row r="100" spans="1:30" s="68" customFormat="1" ht="13.5" customHeight="1" x14ac:dyDescent="0.2">
      <c r="A100" s="82"/>
      <c r="B100" s="69" t="s">
        <v>14</v>
      </c>
      <c r="C100" s="67"/>
      <c r="D100" s="203">
        <v>118.2</v>
      </c>
      <c r="E100" s="198">
        <v>16.400000000000002</v>
      </c>
      <c r="F100" s="70">
        <v>16.400000000000002</v>
      </c>
      <c r="G100" s="159">
        <f t="shared" si="10"/>
        <v>12.184249628528978</v>
      </c>
      <c r="H100" s="60"/>
      <c r="I100" s="60"/>
      <c r="J100" s="60"/>
      <c r="K100" s="60"/>
      <c r="L100" s="60"/>
      <c r="M100" s="60"/>
      <c r="N100" s="60"/>
      <c r="O100" s="40"/>
      <c r="P100" s="60"/>
      <c r="Q100" s="60"/>
      <c r="R100" s="83"/>
      <c r="S100" s="94"/>
      <c r="T100" s="111"/>
      <c r="U100" s="61" t="str">
        <f t="shared" si="9"/>
        <v>Southampton</v>
      </c>
      <c r="V100" s="115" t="b">
        <f t="shared" si="11"/>
        <v>0</v>
      </c>
      <c r="X100" s="114"/>
      <c r="Y100" s="114"/>
      <c r="Z100" s="114"/>
      <c r="AA100" s="114"/>
      <c r="AB100" s="114"/>
      <c r="AC100" s="114"/>
      <c r="AD100" s="114"/>
    </row>
    <row r="101" spans="1:30" s="68" customFormat="1" ht="13.5" customHeight="1" x14ac:dyDescent="0.2">
      <c r="A101" s="82"/>
      <c r="B101" s="69" t="s">
        <v>7</v>
      </c>
      <c r="C101" s="67"/>
      <c r="D101" s="203">
        <v>507.70000000000005</v>
      </c>
      <c r="E101" s="198">
        <v>93</v>
      </c>
      <c r="F101" s="70" t="s">
        <v>57</v>
      </c>
      <c r="G101" s="159">
        <f t="shared" si="10"/>
        <v>15.481937739304144</v>
      </c>
      <c r="H101" s="60"/>
      <c r="I101" s="60"/>
      <c r="J101" s="60"/>
      <c r="K101" s="60"/>
      <c r="L101" s="60"/>
      <c r="M101" s="60"/>
      <c r="N101" s="60"/>
      <c r="O101" s="40"/>
      <c r="P101" s="60"/>
      <c r="Q101" s="60"/>
      <c r="R101" s="83"/>
      <c r="S101" s="94"/>
      <c r="T101" s="111"/>
      <c r="U101" s="61" t="str">
        <f t="shared" si="9"/>
        <v>Surrey</v>
      </c>
      <c r="V101" s="115" t="b">
        <f t="shared" si="11"/>
        <v>0</v>
      </c>
      <c r="X101" s="114"/>
      <c r="Y101" s="114"/>
      <c r="Z101" s="114"/>
      <c r="AA101" s="114"/>
      <c r="AB101" s="114"/>
      <c r="AC101" s="114"/>
      <c r="AD101" s="114"/>
    </row>
    <row r="102" spans="1:30" s="68" customFormat="1" ht="13.5" customHeight="1" x14ac:dyDescent="0.2">
      <c r="A102" s="174"/>
      <c r="B102" s="69" t="s">
        <v>44</v>
      </c>
      <c r="C102" s="67"/>
      <c r="D102" s="203">
        <v>107.4</v>
      </c>
      <c r="E102" s="198">
        <v>36.200000000000003</v>
      </c>
      <c r="F102" s="70">
        <v>14.600000000000001</v>
      </c>
      <c r="G102" s="159">
        <f t="shared" si="10"/>
        <v>25.208913649025067</v>
      </c>
      <c r="H102" s="60"/>
      <c r="I102" s="60"/>
      <c r="J102" s="60"/>
      <c r="K102" s="60"/>
      <c r="L102" s="60"/>
      <c r="M102" s="60"/>
      <c r="N102" s="60"/>
      <c r="O102" s="40"/>
      <c r="P102" s="60"/>
      <c r="Q102" s="60"/>
      <c r="R102" s="83"/>
      <c r="S102" s="94"/>
      <c r="T102" s="111"/>
      <c r="U102" s="61" t="str">
        <f t="shared" si="9"/>
        <v>Swindon</v>
      </c>
      <c r="V102" s="115" t="b">
        <f t="shared" si="11"/>
        <v>0</v>
      </c>
      <c r="X102" s="114"/>
      <c r="Y102" s="114"/>
      <c r="Z102" s="114"/>
      <c r="AA102" s="114"/>
      <c r="AB102" s="114"/>
      <c r="AC102" s="114"/>
      <c r="AD102" s="114"/>
    </row>
    <row r="103" spans="1:30" s="68" customFormat="1" ht="13.5" customHeight="1" x14ac:dyDescent="0.2">
      <c r="A103" s="174"/>
      <c r="B103" s="69" t="s">
        <v>82</v>
      </c>
      <c r="C103" s="67"/>
      <c r="D103" s="203">
        <v>80.400000000000006</v>
      </c>
      <c r="E103" s="198">
        <v>28</v>
      </c>
      <c r="F103" s="70">
        <v>19</v>
      </c>
      <c r="G103" s="159">
        <f t="shared" si="10"/>
        <v>25.830258302583026</v>
      </c>
      <c r="H103" s="60"/>
      <c r="I103" s="60"/>
      <c r="J103" s="60"/>
      <c r="K103" s="60"/>
      <c r="L103" s="60"/>
      <c r="M103" s="60"/>
      <c r="N103" s="60"/>
      <c r="O103" s="40"/>
      <c r="P103" s="60"/>
      <c r="Q103" s="60"/>
      <c r="R103" s="83"/>
      <c r="S103" s="94"/>
      <c r="T103" s="111"/>
      <c r="U103" s="61" t="str">
        <f t="shared" si="9"/>
        <v>Torbay</v>
      </c>
      <c r="V103" s="115" t="b">
        <f t="shared" si="11"/>
        <v>0</v>
      </c>
      <c r="X103" s="114"/>
      <c r="Y103" s="114"/>
      <c r="Z103" s="114"/>
      <c r="AA103" s="114"/>
      <c r="AB103" s="114"/>
      <c r="AC103" s="114"/>
      <c r="AD103" s="114"/>
    </row>
    <row r="104" spans="1:30" s="68" customFormat="1" ht="13.5" customHeight="1" x14ac:dyDescent="0.2">
      <c r="A104" s="82"/>
      <c r="B104" s="69" t="s">
        <v>15</v>
      </c>
      <c r="C104" s="67"/>
      <c r="D104" s="203">
        <v>85.100000000000009</v>
      </c>
      <c r="E104" s="198">
        <v>20</v>
      </c>
      <c r="F104" s="142">
        <v>14</v>
      </c>
      <c r="G104" s="159">
        <f t="shared" si="10"/>
        <v>19.029495718363464</v>
      </c>
      <c r="H104" s="60"/>
      <c r="I104" s="60"/>
      <c r="J104" s="60"/>
      <c r="K104" s="60"/>
      <c r="L104" s="60"/>
      <c r="M104" s="60"/>
      <c r="N104" s="60"/>
      <c r="O104" s="40"/>
      <c r="P104" s="60"/>
      <c r="Q104" s="60"/>
      <c r="R104" s="83"/>
      <c r="S104" s="94"/>
      <c r="T104" s="111"/>
      <c r="U104" s="61" t="str">
        <f t="shared" si="9"/>
        <v>West Berkshire</v>
      </c>
      <c r="V104" s="115" t="b">
        <f t="shared" si="11"/>
        <v>0</v>
      </c>
      <c r="X104" s="114"/>
      <c r="Y104" s="114"/>
      <c r="Z104" s="114"/>
      <c r="AA104" s="114"/>
      <c r="AB104" s="114"/>
      <c r="AC104" s="114"/>
      <c r="AD104" s="114"/>
    </row>
    <row r="105" spans="1:30" s="68" customFormat="1" ht="13.5" customHeight="1" x14ac:dyDescent="0.2">
      <c r="A105" s="82"/>
      <c r="B105" s="69" t="s">
        <v>5</v>
      </c>
      <c r="C105" s="67"/>
      <c r="D105" s="203">
        <v>403.40000000000003</v>
      </c>
      <c r="E105" s="198">
        <v>60.800000000000004</v>
      </c>
      <c r="F105" s="142">
        <v>60.800000000000004</v>
      </c>
      <c r="G105" s="159">
        <f t="shared" si="10"/>
        <v>13.097802671262388</v>
      </c>
      <c r="H105" s="60"/>
      <c r="I105" s="60"/>
      <c r="J105" s="60"/>
      <c r="K105" s="60"/>
      <c r="L105" s="60"/>
      <c r="M105" s="60"/>
      <c r="N105" s="60"/>
      <c r="O105" s="40"/>
      <c r="P105" s="60"/>
      <c r="Q105" s="60"/>
      <c r="R105" s="83"/>
      <c r="S105" s="94"/>
      <c r="T105" s="111"/>
      <c r="U105" s="61" t="str">
        <f t="shared" si="9"/>
        <v>West Sussex</v>
      </c>
      <c r="V105" s="115" t="b">
        <f t="shared" si="11"/>
        <v>0</v>
      </c>
      <c r="X105" s="114"/>
      <c r="Y105" s="114"/>
      <c r="Z105" s="114"/>
      <c r="AA105" s="114"/>
      <c r="AB105" s="114"/>
      <c r="AC105" s="114"/>
      <c r="AD105" s="114"/>
    </row>
    <row r="106" spans="1:30" s="68" customFormat="1" ht="13.5" customHeight="1" x14ac:dyDescent="0.2">
      <c r="A106" s="82"/>
      <c r="B106" s="69" t="s">
        <v>21</v>
      </c>
      <c r="C106" s="67"/>
      <c r="D106" s="204">
        <v>52</v>
      </c>
      <c r="E106" s="199">
        <v>32</v>
      </c>
      <c r="F106" s="70">
        <v>24</v>
      </c>
      <c r="G106" s="159">
        <f t="shared" si="10"/>
        <v>38.095238095238095</v>
      </c>
      <c r="H106" s="60"/>
      <c r="I106" s="60"/>
      <c r="J106" s="60"/>
      <c r="K106" s="60"/>
      <c r="L106" s="60"/>
      <c r="M106" s="60"/>
      <c r="N106" s="60"/>
      <c r="O106" s="40"/>
      <c r="P106" s="60"/>
      <c r="Q106" s="60"/>
      <c r="R106" s="83"/>
      <c r="S106" s="94"/>
      <c r="T106" s="111"/>
      <c r="U106" s="61" t="str">
        <f t="shared" si="9"/>
        <v>Windsor &amp; Maidenhead</v>
      </c>
      <c r="V106" s="115" t="b">
        <f t="shared" si="11"/>
        <v>0</v>
      </c>
      <c r="X106" s="114"/>
      <c r="Y106" s="114"/>
      <c r="Z106" s="114"/>
      <c r="AA106" s="114"/>
      <c r="AB106" s="114"/>
      <c r="AC106" s="114"/>
      <c r="AD106" s="114"/>
    </row>
    <row r="107" spans="1:30" s="68" customFormat="1" ht="13.5" customHeight="1" x14ac:dyDescent="0.2">
      <c r="A107" s="82"/>
      <c r="B107" s="69" t="s">
        <v>16</v>
      </c>
      <c r="C107" s="67"/>
      <c r="D107" s="204">
        <v>56.7</v>
      </c>
      <c r="E107" s="199">
        <v>16</v>
      </c>
      <c r="F107" s="70">
        <v>14</v>
      </c>
      <c r="G107" s="159">
        <f t="shared" si="10"/>
        <v>22.008253094910589</v>
      </c>
      <c r="H107" s="60"/>
      <c r="I107" s="60"/>
      <c r="J107" s="60"/>
      <c r="K107" s="60"/>
      <c r="L107" s="60"/>
      <c r="M107" s="60"/>
      <c r="N107" s="60"/>
      <c r="O107" s="40"/>
      <c r="P107" s="60"/>
      <c r="Q107" s="60"/>
      <c r="R107" s="83"/>
      <c r="S107" s="94"/>
      <c r="T107" s="111"/>
      <c r="U107" s="61" t="str">
        <f t="shared" si="9"/>
        <v>Wokingham</v>
      </c>
      <c r="V107" s="115" t="b">
        <f t="shared" si="11"/>
        <v>0</v>
      </c>
      <c r="X107" s="114"/>
      <c r="Y107" s="114"/>
      <c r="Z107" s="114"/>
      <c r="AA107" s="114"/>
      <c r="AB107" s="114"/>
      <c r="AC107" s="114"/>
      <c r="AD107" s="114"/>
    </row>
    <row r="108" spans="1:30" s="68" customFormat="1" ht="13.5" customHeight="1" x14ac:dyDescent="0.2">
      <c r="A108" s="82"/>
      <c r="B108" s="88" t="s">
        <v>23</v>
      </c>
      <c r="C108" s="67"/>
      <c r="D108" s="205">
        <v>4090</v>
      </c>
      <c r="E108" s="200">
        <v>710</v>
      </c>
      <c r="F108" s="90">
        <v>580</v>
      </c>
      <c r="G108" s="192">
        <f t="shared" si="10"/>
        <v>14.791666666666666</v>
      </c>
      <c r="H108" s="60"/>
      <c r="I108" s="60"/>
      <c r="J108" s="60"/>
      <c r="K108" s="60"/>
      <c r="L108" s="60"/>
      <c r="M108" s="60"/>
      <c r="N108" s="60"/>
      <c r="O108" s="40"/>
      <c r="P108" s="60"/>
      <c r="Q108" s="60"/>
      <c r="R108" s="83"/>
      <c r="S108" s="94"/>
      <c r="T108" s="111"/>
      <c r="U108" s="61" t="str">
        <f t="shared" si="9"/>
        <v>South East</v>
      </c>
      <c r="V108" s="115" t="b">
        <f t="shared" si="11"/>
        <v>0</v>
      </c>
      <c r="X108" s="114"/>
      <c r="Y108" s="114"/>
      <c r="Z108" s="114"/>
      <c r="AA108" s="114"/>
      <c r="AB108" s="114"/>
      <c r="AC108" s="114"/>
      <c r="AD108" s="114"/>
    </row>
    <row r="109" spans="1:30" s="68" customFormat="1" ht="13.5" customHeight="1" x14ac:dyDescent="0.2">
      <c r="A109" s="174"/>
      <c r="B109" s="185" t="s">
        <v>46</v>
      </c>
      <c r="C109" s="67"/>
      <c r="D109" s="206">
        <v>2560</v>
      </c>
      <c r="E109" s="201">
        <v>390</v>
      </c>
      <c r="F109" s="190">
        <v>290</v>
      </c>
      <c r="G109" s="193">
        <f t="shared" si="10"/>
        <v>13.220338983050848</v>
      </c>
      <c r="H109" s="60"/>
      <c r="I109" s="60"/>
      <c r="J109" s="60"/>
      <c r="K109" s="60"/>
      <c r="L109" s="60"/>
      <c r="M109" s="60"/>
      <c r="N109" s="60"/>
      <c r="O109" s="40"/>
      <c r="P109" s="60"/>
      <c r="Q109" s="60"/>
      <c r="R109" s="83"/>
      <c r="S109" s="94"/>
      <c r="T109" s="111"/>
      <c r="U109" s="61" t="str">
        <f t="shared" ref="U109:U110" si="12">B109</f>
        <v>South West</v>
      </c>
      <c r="V109" s="115" t="b">
        <f t="shared" si="11"/>
        <v>0</v>
      </c>
      <c r="X109" s="114"/>
      <c r="Y109" s="114"/>
      <c r="Z109" s="114"/>
      <c r="AA109" s="114"/>
      <c r="AB109" s="114"/>
      <c r="AC109" s="114"/>
      <c r="AD109" s="114"/>
    </row>
    <row r="110" spans="1:30" s="65" customFormat="1" ht="13.5" customHeight="1" x14ac:dyDescent="0.2">
      <c r="A110" s="79"/>
      <c r="B110" s="146" t="s">
        <v>40</v>
      </c>
      <c r="C110" s="58"/>
      <c r="D110" s="207">
        <v>28500</v>
      </c>
      <c r="E110" s="202">
        <v>5340</v>
      </c>
      <c r="F110" s="148">
        <v>4000</v>
      </c>
      <c r="G110" s="194">
        <f t="shared" si="10"/>
        <v>15.780141843971633</v>
      </c>
      <c r="H110" s="58"/>
      <c r="I110" s="58"/>
      <c r="J110" s="58"/>
      <c r="K110" s="58"/>
      <c r="L110" s="58"/>
      <c r="M110" s="58"/>
      <c r="N110" s="58"/>
      <c r="O110" s="40"/>
      <c r="P110" s="60"/>
      <c r="Q110" s="60"/>
      <c r="R110" s="78"/>
      <c r="S110" s="92"/>
      <c r="T110" s="105"/>
      <c r="U110" s="61" t="str">
        <f t="shared" si="12"/>
        <v>England</v>
      </c>
      <c r="V110" s="115" t="b">
        <f t="shared" si="11"/>
        <v>0</v>
      </c>
      <c r="X110" s="114"/>
      <c r="Y110" s="114"/>
      <c r="Z110" s="114"/>
      <c r="AA110" s="114"/>
      <c r="AB110" s="114"/>
      <c r="AC110" s="114"/>
      <c r="AD110" s="114"/>
    </row>
    <row r="111" spans="1:30" s="65" customFormat="1" ht="21.75" customHeight="1" x14ac:dyDescent="0.2">
      <c r="A111" s="79"/>
      <c r="B111" s="144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78"/>
      <c r="S111" s="92"/>
      <c r="T111" s="105"/>
      <c r="X111" s="114"/>
      <c r="Y111" s="114"/>
      <c r="Z111" s="114"/>
      <c r="AA111" s="114"/>
      <c r="AB111" s="114"/>
      <c r="AC111" s="114"/>
      <c r="AD111" s="114"/>
    </row>
    <row r="112" spans="1:30" s="65" customFormat="1" ht="7.5" customHeight="1" x14ac:dyDescent="0.2">
      <c r="A112" s="79"/>
      <c r="B112" s="44"/>
      <c r="C112" s="44"/>
      <c r="D112" s="43"/>
      <c r="E112" s="43"/>
      <c r="F112" s="43"/>
      <c r="G112" s="43"/>
      <c r="H112" s="43"/>
      <c r="I112" s="45"/>
      <c r="J112" s="45"/>
      <c r="K112" s="45"/>
      <c r="L112" s="45"/>
      <c r="M112" s="45"/>
      <c r="N112" s="45"/>
      <c r="O112" s="45"/>
      <c r="P112" s="45"/>
      <c r="Q112" s="46"/>
      <c r="R112" s="78"/>
      <c r="S112" s="92"/>
      <c r="T112" s="105"/>
      <c r="X112" s="114"/>
      <c r="Y112" s="114"/>
      <c r="Z112" s="114"/>
      <c r="AA112" s="114"/>
      <c r="AB112" s="114"/>
      <c r="AC112" s="114"/>
      <c r="AD112" s="114"/>
    </row>
    <row r="113" spans="1:30" s="65" customFormat="1" ht="15" customHeight="1" x14ac:dyDescent="0.2">
      <c r="A113" s="319"/>
      <c r="B113" s="320"/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1"/>
      <c r="S113" s="92"/>
      <c r="T113" s="105"/>
      <c r="X113" s="114"/>
      <c r="Y113" s="114"/>
      <c r="Z113" s="114"/>
      <c r="AA113" s="114"/>
      <c r="AB113" s="114"/>
      <c r="AC113" s="114"/>
      <c r="AD113" s="114"/>
    </row>
    <row r="114" spans="1:30" s="65" customFormat="1" ht="11.25" customHeight="1" x14ac:dyDescent="0.2">
      <c r="A114" s="322"/>
      <c r="B114" s="323"/>
      <c r="C114" s="323"/>
      <c r="D114" s="325"/>
      <c r="E114" s="323"/>
      <c r="F114" s="323"/>
      <c r="G114" s="323"/>
      <c r="H114" s="323"/>
      <c r="I114" s="323"/>
      <c r="J114" s="323"/>
      <c r="K114" s="323"/>
      <c r="L114" s="323"/>
      <c r="M114" s="323"/>
      <c r="N114" s="323"/>
      <c r="O114" s="323"/>
      <c r="P114" s="323"/>
      <c r="Q114" s="323"/>
      <c r="R114" s="324"/>
      <c r="S114" s="92"/>
      <c r="T114" s="105"/>
      <c r="V114" s="110"/>
      <c r="X114" s="114"/>
      <c r="Y114" s="114"/>
      <c r="Z114" s="114"/>
      <c r="AA114" s="114"/>
      <c r="AB114" s="114"/>
      <c r="AC114" s="114"/>
      <c r="AD114" s="114"/>
    </row>
    <row r="115" spans="1:30" s="65" customFormat="1" ht="13.5" customHeight="1" x14ac:dyDescent="0.2">
      <c r="A115" s="74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6"/>
      <c r="S115" s="92"/>
      <c r="T115" s="157"/>
      <c r="U115" s="112"/>
      <c r="V115" s="112"/>
      <c r="W115" s="112"/>
      <c r="X115" s="114"/>
      <c r="Y115" s="114"/>
      <c r="Z115" s="114"/>
      <c r="AA115" s="114"/>
      <c r="AB115" s="114"/>
      <c r="AC115" s="114"/>
      <c r="AD115" s="114"/>
    </row>
    <row r="116" spans="1:30" s="65" customFormat="1" ht="15" customHeight="1" x14ac:dyDescent="0.25">
      <c r="A116" s="77"/>
      <c r="B116" s="143" t="s">
        <v>106</v>
      </c>
      <c r="C116" s="60"/>
      <c r="D116" s="60"/>
      <c r="E116" s="60"/>
      <c r="F116" s="60"/>
      <c r="G116" s="60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78"/>
      <c r="S116" s="92"/>
      <c r="T116" s="105"/>
      <c r="U116" s="112"/>
      <c r="V116" s="112"/>
      <c r="W116" s="112"/>
      <c r="X116" s="114"/>
      <c r="Y116" s="114"/>
    </row>
    <row r="117" spans="1:30" s="65" customFormat="1" ht="18" customHeight="1" x14ac:dyDescent="0.2">
      <c r="A117" s="79"/>
      <c r="B117" s="171"/>
      <c r="C117" s="60"/>
      <c r="D117" s="60"/>
      <c r="E117" s="60"/>
      <c r="F117" s="60"/>
      <c r="G117" s="60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78"/>
      <c r="S117" s="92"/>
      <c r="T117" s="105"/>
      <c r="U117" s="112"/>
      <c r="V117" s="112"/>
      <c r="W117" s="112"/>
      <c r="X117" s="114"/>
      <c r="Y117" s="114"/>
    </row>
    <row r="118" spans="1:30" s="65" customFormat="1" ht="36" customHeight="1" x14ac:dyDescent="0.2">
      <c r="A118" s="79"/>
      <c r="B118" s="67"/>
      <c r="C118" s="67"/>
      <c r="D118" s="172" t="s">
        <v>58</v>
      </c>
      <c r="E118" s="168" t="s">
        <v>85</v>
      </c>
      <c r="F118" s="139" t="s">
        <v>112</v>
      </c>
      <c r="G118" s="191" t="s">
        <v>29</v>
      </c>
      <c r="H118" s="170" t="s">
        <v>109</v>
      </c>
      <c r="I118" s="38"/>
      <c r="J118" s="38"/>
      <c r="K118" s="38"/>
      <c r="L118" s="38"/>
      <c r="M118" s="38"/>
      <c r="N118" s="38"/>
      <c r="O118" s="38"/>
      <c r="P118" s="38"/>
      <c r="Q118" s="38"/>
      <c r="R118" s="78"/>
      <c r="S118" s="92"/>
      <c r="T118" s="105"/>
      <c r="U118" s="112"/>
      <c r="V118" s="112"/>
      <c r="W118" s="112"/>
      <c r="X118" s="114"/>
      <c r="Y118" s="114"/>
    </row>
    <row r="119" spans="1:30" s="63" customFormat="1" ht="13.5" customHeight="1" x14ac:dyDescent="0.2">
      <c r="A119" s="80"/>
      <c r="B119" s="69" t="s">
        <v>0</v>
      </c>
      <c r="C119" s="67"/>
      <c r="D119" s="121">
        <v>17.170111287758345</v>
      </c>
      <c r="E119" s="121">
        <v>5.7979417306856078</v>
      </c>
      <c r="F119" s="145">
        <f>G86</f>
        <v>9.4979647218453191</v>
      </c>
      <c r="G119" s="165"/>
      <c r="H119" s="161">
        <f>(F119-D119)/D119</f>
        <v>-0.446831499070305</v>
      </c>
      <c r="I119" s="38"/>
      <c r="J119" s="38"/>
      <c r="K119" s="38"/>
      <c r="L119" s="38"/>
      <c r="M119" s="38"/>
      <c r="N119" s="38"/>
      <c r="O119" s="38"/>
      <c r="P119" s="38"/>
      <c r="Q119" s="38"/>
      <c r="R119" s="81"/>
      <c r="S119" s="93"/>
      <c r="T119" s="108"/>
      <c r="U119" s="49" t="str">
        <f>B119</f>
        <v>Bracknell Forest</v>
      </c>
      <c r="V119" s="50" t="b">
        <f t="shared" ref="V119:V141" si="13">IF(U119=$V$2,H119)</f>
        <v>0</v>
      </c>
      <c r="W119" s="112"/>
      <c r="X119" s="114"/>
      <c r="Y119" s="114"/>
      <c r="Z119" s="65"/>
      <c r="AA119" s="65"/>
      <c r="AB119" s="65"/>
      <c r="AC119" s="65"/>
      <c r="AD119" s="65"/>
    </row>
    <row r="120" spans="1:30" ht="13.5" customHeight="1" x14ac:dyDescent="0.2">
      <c r="A120" s="79"/>
      <c r="B120" s="69" t="s">
        <v>22</v>
      </c>
      <c r="C120" s="67"/>
      <c r="D120" s="121">
        <v>13.613013698630136</v>
      </c>
      <c r="E120" s="121">
        <v>11.353124211588597</v>
      </c>
      <c r="F120" s="159">
        <f t="shared" ref="F120:F143" si="14">G87</f>
        <v>1.3831258644536653</v>
      </c>
      <c r="G120" s="166"/>
      <c r="H120" s="162">
        <f t="shared" ref="H120:H143" si="15">(F120-D120)/D120</f>
        <v>-0.89839679184390686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78"/>
      <c r="S120" s="92"/>
      <c r="T120" s="105"/>
      <c r="U120" s="49" t="str">
        <f t="shared" ref="U120:U141" si="16">B120</f>
        <v>Brighton &amp; Hove</v>
      </c>
      <c r="V120" s="50" t="b">
        <f t="shared" si="13"/>
        <v>0</v>
      </c>
      <c r="W120" s="112"/>
      <c r="X120" s="114"/>
      <c r="Y120" s="114"/>
    </row>
    <row r="121" spans="1:30" ht="13.5" customHeight="1" x14ac:dyDescent="0.2">
      <c r="A121" s="79"/>
      <c r="B121" s="69" t="s">
        <v>8</v>
      </c>
      <c r="C121" s="67"/>
      <c r="D121" s="121">
        <v>18.263943440691278</v>
      </c>
      <c r="E121" s="121">
        <v>25.798768877965557</v>
      </c>
      <c r="F121" s="159">
        <f t="shared" si="14"/>
        <v>23.029472241261136</v>
      </c>
      <c r="G121" s="166"/>
      <c r="H121" s="162">
        <f t="shared" si="15"/>
        <v>0.26092551239249157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78"/>
      <c r="S121" s="92"/>
      <c r="T121" s="105"/>
      <c r="U121" s="49" t="str">
        <f t="shared" si="16"/>
        <v>Buckinghamshire</v>
      </c>
      <c r="V121" s="50" t="b">
        <f t="shared" si="13"/>
        <v>0</v>
      </c>
      <c r="W121" s="112"/>
      <c r="X121" s="114"/>
      <c r="Y121" s="114"/>
      <c r="Z121" s="116"/>
    </row>
    <row r="122" spans="1:30" ht="13.5" customHeight="1" x14ac:dyDescent="0.2">
      <c r="A122" s="79"/>
      <c r="B122" s="69" t="s">
        <v>4</v>
      </c>
      <c r="C122" s="67"/>
      <c r="D122" s="121">
        <v>0</v>
      </c>
      <c r="E122" s="160">
        <v>0</v>
      </c>
      <c r="F122" s="159" t="e">
        <f t="shared" si="14"/>
        <v>#VALUE!</v>
      </c>
      <c r="G122" s="166"/>
      <c r="H122" s="162" t="e">
        <f t="shared" si="15"/>
        <v>#VALUE!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78"/>
      <c r="S122" s="92"/>
      <c r="T122" s="105"/>
      <c r="U122" s="49" t="str">
        <f t="shared" si="16"/>
        <v>East Sussex</v>
      </c>
      <c r="V122" s="50" t="b">
        <f t="shared" si="13"/>
        <v>0</v>
      </c>
      <c r="W122" s="112"/>
      <c r="X122" s="114"/>
      <c r="Y122" s="114"/>
      <c r="Z122" s="106"/>
    </row>
    <row r="123" spans="1:30" ht="13.5" customHeight="1" x14ac:dyDescent="0.2">
      <c r="A123" s="79"/>
      <c r="B123" s="69" t="s">
        <v>6</v>
      </c>
      <c r="C123" s="67"/>
      <c r="D123" s="121">
        <v>13.269402319357718</v>
      </c>
      <c r="E123" s="121">
        <v>13.709078914818173</v>
      </c>
      <c r="F123" s="159">
        <f t="shared" si="14"/>
        <v>14.680105170902715</v>
      </c>
      <c r="G123" s="166"/>
      <c r="H123" s="162">
        <f t="shared" si="15"/>
        <v>0.10631246363576076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78"/>
      <c r="S123" s="92"/>
      <c r="T123" s="105"/>
      <c r="U123" s="49" t="str">
        <f t="shared" si="16"/>
        <v>Hampshire</v>
      </c>
      <c r="V123" s="50" t="b">
        <f t="shared" si="13"/>
        <v>0</v>
      </c>
      <c r="W123" s="112"/>
      <c r="X123" s="114"/>
      <c r="Y123" s="114"/>
    </row>
    <row r="124" spans="1:30" ht="13.5" customHeight="1" x14ac:dyDescent="0.2">
      <c r="A124" s="79"/>
      <c r="B124" s="69" t="s">
        <v>1</v>
      </c>
      <c r="C124" s="67"/>
      <c r="D124" s="121">
        <v>7.5</v>
      </c>
      <c r="E124" s="121">
        <v>6.2421972534332095</v>
      </c>
      <c r="F124" s="159">
        <f t="shared" si="14"/>
        <v>8.7939698492462313</v>
      </c>
      <c r="G124" s="166"/>
      <c r="H124" s="162">
        <f t="shared" si="15"/>
        <v>0.17252931323283083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78"/>
      <c r="S124" s="92"/>
      <c r="T124" s="105"/>
      <c r="U124" s="49" t="str">
        <f t="shared" si="16"/>
        <v>Isle of Wight</v>
      </c>
      <c r="V124" s="50" t="b">
        <f t="shared" si="13"/>
        <v>0</v>
      </c>
      <c r="W124" s="112"/>
      <c r="X124" s="114"/>
      <c r="Y124" s="114"/>
    </row>
    <row r="125" spans="1:30" ht="13.5" customHeight="1" x14ac:dyDescent="0.2">
      <c r="A125" s="79"/>
      <c r="B125" s="69" t="s">
        <v>9</v>
      </c>
      <c r="C125" s="67"/>
      <c r="D125" s="121">
        <v>14.979287489643745</v>
      </c>
      <c r="E125" s="121">
        <v>13.655849034367955</v>
      </c>
      <c r="F125" s="159">
        <f t="shared" si="14"/>
        <v>11.855132881709224</v>
      </c>
      <c r="G125" s="166"/>
      <c r="H125" s="162">
        <f t="shared" si="15"/>
        <v>-0.20856496746554021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78"/>
      <c r="S125" s="92"/>
      <c r="T125" s="105"/>
      <c r="U125" s="49" t="str">
        <f t="shared" si="16"/>
        <v>Kent</v>
      </c>
      <c r="V125" s="50" t="b">
        <f t="shared" si="13"/>
        <v>0</v>
      </c>
      <c r="W125" s="112"/>
      <c r="X125" s="114"/>
      <c r="Y125" s="114"/>
    </row>
    <row r="126" spans="1:30" s="65" customFormat="1" ht="13.5" customHeight="1" x14ac:dyDescent="0.2">
      <c r="A126" s="79"/>
      <c r="B126" s="69" t="s">
        <v>2</v>
      </c>
      <c r="C126" s="67"/>
      <c r="D126" s="121">
        <v>35.742971887550198</v>
      </c>
      <c r="E126" s="121">
        <v>31.90941842511581</v>
      </c>
      <c r="F126" s="159">
        <f t="shared" si="14"/>
        <v>29.252437703141933</v>
      </c>
      <c r="G126" s="166"/>
      <c r="H126" s="162">
        <f t="shared" si="15"/>
        <v>-0.18158910246265822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78"/>
      <c r="S126" s="92"/>
      <c r="T126" s="105"/>
      <c r="U126" s="49" t="str">
        <f t="shared" si="16"/>
        <v>Medway</v>
      </c>
      <c r="V126" s="50" t="b">
        <f t="shared" si="13"/>
        <v>0</v>
      </c>
      <c r="W126" s="112"/>
      <c r="X126" s="114"/>
      <c r="Y126" s="114"/>
    </row>
    <row r="127" spans="1:30" s="65" customFormat="1" ht="13.5" customHeight="1" x14ac:dyDescent="0.2">
      <c r="A127" s="79"/>
      <c r="B127" s="69" t="s">
        <v>10</v>
      </c>
      <c r="C127" s="67"/>
      <c r="D127" s="121">
        <v>11.07011070110701</v>
      </c>
      <c r="E127" s="121">
        <v>15.746047742016753</v>
      </c>
      <c r="F127" s="159">
        <f t="shared" si="14"/>
        <v>8.9711417816813057</v>
      </c>
      <c r="G127" s="166"/>
      <c r="H127" s="162">
        <f t="shared" si="15"/>
        <v>-0.18960685905478866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78"/>
      <c r="S127" s="92"/>
      <c r="T127" s="105"/>
      <c r="U127" s="49" t="str">
        <f t="shared" si="16"/>
        <v>Milton Keynes</v>
      </c>
      <c r="V127" s="50" t="b">
        <f t="shared" si="13"/>
        <v>0</v>
      </c>
      <c r="W127" s="112"/>
      <c r="X127" s="114"/>
      <c r="Y127" s="114"/>
    </row>
    <row r="128" spans="1:30" s="65" customFormat="1" ht="13.5" customHeight="1" x14ac:dyDescent="0.2">
      <c r="A128" s="79"/>
      <c r="B128" s="69" t="s">
        <v>11</v>
      </c>
      <c r="C128" s="67"/>
      <c r="D128" s="121">
        <v>10.98556183301946</v>
      </c>
      <c r="E128" s="121">
        <v>11.526185128265752</v>
      </c>
      <c r="F128" s="159">
        <f t="shared" si="14"/>
        <v>10.743567995476392</v>
      </c>
      <c r="G128" s="166"/>
      <c r="H128" s="162">
        <f t="shared" si="15"/>
        <v>-2.202835332606333E-2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78"/>
      <c r="S128" s="92"/>
      <c r="T128" s="105"/>
      <c r="U128" s="49" t="str">
        <f t="shared" si="16"/>
        <v>Oxfordshire</v>
      </c>
      <c r="V128" s="50" t="b">
        <f t="shared" si="13"/>
        <v>0</v>
      </c>
      <c r="W128" s="112"/>
      <c r="X128" s="114"/>
      <c r="Y128" s="114"/>
    </row>
    <row r="129" spans="1:27" s="65" customFormat="1" ht="13.5" customHeight="1" x14ac:dyDescent="0.2">
      <c r="A129" s="79"/>
      <c r="B129" s="69" t="s">
        <v>12</v>
      </c>
      <c r="C129" s="67"/>
      <c r="D129" s="121" t="e">
        <v>#VALUE!</v>
      </c>
      <c r="E129" s="121">
        <v>0</v>
      </c>
      <c r="F129" s="159">
        <f t="shared" si="14"/>
        <v>1.8691588785046727</v>
      </c>
      <c r="G129" s="166"/>
      <c r="H129" s="162" t="e">
        <f t="shared" si="15"/>
        <v>#VALUE!</v>
      </c>
      <c r="I129" s="38"/>
      <c r="J129" s="41"/>
      <c r="K129" s="41"/>
      <c r="L129" s="41"/>
      <c r="M129" s="38"/>
      <c r="N129" s="38"/>
      <c r="O129" s="38"/>
      <c r="P129" s="38"/>
      <c r="Q129" s="38"/>
      <c r="R129" s="78"/>
      <c r="S129" s="92"/>
      <c r="T129" s="105"/>
      <c r="U129" s="49" t="str">
        <f t="shared" si="16"/>
        <v>Portsmouth</v>
      </c>
      <c r="V129" s="50" t="b">
        <f t="shared" si="13"/>
        <v>0</v>
      </c>
      <c r="W129" s="112"/>
      <c r="X129" s="114"/>
      <c r="Y129" s="114"/>
    </row>
    <row r="130" spans="1:27" s="65" customFormat="1" ht="13.5" customHeight="1" x14ac:dyDescent="0.2">
      <c r="A130" s="79"/>
      <c r="B130" s="69" t="s">
        <v>3</v>
      </c>
      <c r="C130" s="67"/>
      <c r="D130" s="121">
        <v>28.323262839879153</v>
      </c>
      <c r="E130" s="121">
        <v>42.932003283035549</v>
      </c>
      <c r="F130" s="159">
        <f t="shared" si="14"/>
        <v>45.194508009153317</v>
      </c>
      <c r="G130" s="166"/>
      <c r="H130" s="162">
        <f t="shared" si="15"/>
        <v>0.59566742944317319</v>
      </c>
      <c r="I130" s="38"/>
      <c r="J130" s="41"/>
      <c r="K130" s="41"/>
      <c r="L130" s="41"/>
      <c r="M130" s="38"/>
      <c r="N130" s="38"/>
      <c r="O130" s="38"/>
      <c r="P130" s="38"/>
      <c r="Q130" s="38"/>
      <c r="R130" s="78"/>
      <c r="S130" s="92"/>
      <c r="T130" s="105"/>
      <c r="U130" s="49" t="str">
        <f t="shared" si="16"/>
        <v>Reading</v>
      </c>
      <c r="V130" s="50" t="b">
        <f t="shared" si="13"/>
        <v>0</v>
      </c>
      <c r="W130" s="112"/>
      <c r="X130" s="114"/>
      <c r="Y130" s="114"/>
    </row>
    <row r="131" spans="1:27" s="65" customFormat="1" ht="13.5" customHeight="1" x14ac:dyDescent="0.2">
      <c r="A131" s="79"/>
      <c r="B131" s="69" t="s">
        <v>13</v>
      </c>
      <c r="C131" s="67"/>
      <c r="D131" s="121">
        <v>41.127189642041124</v>
      </c>
      <c r="E131" s="121">
        <v>52.073034078175461</v>
      </c>
      <c r="F131" s="159">
        <f t="shared" si="14"/>
        <v>31.888798037612425</v>
      </c>
      <c r="G131" s="166"/>
      <c r="H131" s="162">
        <f t="shared" si="15"/>
        <v>-0.22462978104842377</v>
      </c>
      <c r="I131" s="38"/>
      <c r="J131" s="41"/>
      <c r="K131" s="41"/>
      <c r="L131" s="41"/>
      <c r="M131" s="38"/>
      <c r="N131" s="38"/>
      <c r="O131" s="38"/>
      <c r="P131" s="38"/>
      <c r="Q131" s="38"/>
      <c r="R131" s="78"/>
      <c r="S131" s="92"/>
      <c r="T131" s="105"/>
      <c r="U131" s="49" t="str">
        <f t="shared" si="16"/>
        <v>Slough</v>
      </c>
      <c r="V131" s="50" t="b">
        <f t="shared" si="13"/>
        <v>0</v>
      </c>
      <c r="W131" s="112"/>
      <c r="X131" s="114"/>
      <c r="Y131" s="114"/>
    </row>
    <row r="132" spans="1:27" s="65" customFormat="1" ht="13.5" customHeight="1" x14ac:dyDescent="0.2">
      <c r="A132" s="79"/>
      <c r="B132" s="69" t="s">
        <v>28</v>
      </c>
      <c r="C132" s="67"/>
      <c r="D132" s="121">
        <v>31.332408049965306</v>
      </c>
      <c r="E132" s="121">
        <v>28.899835796387517</v>
      </c>
      <c r="F132" s="159">
        <f t="shared" si="14"/>
        <v>20.044331855604813</v>
      </c>
      <c r="G132" s="166"/>
      <c r="H132" s="162">
        <f t="shared" si="15"/>
        <v>-0.36026838972477226</v>
      </c>
      <c r="I132" s="38"/>
      <c r="J132" s="41"/>
      <c r="K132" s="41"/>
      <c r="L132" s="41"/>
      <c r="M132" s="38"/>
      <c r="N132" s="38"/>
      <c r="O132" s="38"/>
      <c r="P132" s="38"/>
      <c r="Q132" s="38"/>
      <c r="R132" s="78"/>
      <c r="S132" s="92"/>
      <c r="T132" s="105"/>
      <c r="U132" s="49" t="str">
        <f t="shared" si="16"/>
        <v>Somerset</v>
      </c>
      <c r="V132" s="50" t="b">
        <f t="shared" si="13"/>
        <v>0</v>
      </c>
      <c r="W132" s="112"/>
      <c r="X132" s="114"/>
      <c r="Y132" s="114"/>
    </row>
    <row r="133" spans="1:27" s="65" customFormat="1" ht="13.5" customHeight="1" x14ac:dyDescent="0.2">
      <c r="A133" s="79"/>
      <c r="B133" s="69" t="s">
        <v>14</v>
      </c>
      <c r="C133" s="67"/>
      <c r="D133" s="121">
        <v>26.696428571428569</v>
      </c>
      <c r="E133" s="121">
        <v>23.811747128583434</v>
      </c>
      <c r="F133" s="159">
        <f t="shared" si="14"/>
        <v>12.184249628528978</v>
      </c>
      <c r="G133" s="167"/>
      <c r="H133" s="162">
        <f t="shared" si="15"/>
        <v>-0.54360001391463353</v>
      </c>
      <c r="I133" s="38"/>
      <c r="J133" s="41"/>
      <c r="K133" s="41"/>
      <c r="L133" s="41"/>
      <c r="M133" s="38"/>
      <c r="N133" s="38"/>
      <c r="O133" s="38"/>
      <c r="P133" s="38"/>
      <c r="Q133" s="38"/>
      <c r="R133" s="78"/>
      <c r="S133" s="92"/>
      <c r="T133" s="105"/>
      <c r="U133" s="49" t="str">
        <f t="shared" si="16"/>
        <v>Southampton</v>
      </c>
      <c r="V133" s="50" t="b">
        <f t="shared" si="13"/>
        <v>0</v>
      </c>
      <c r="W133" s="112"/>
      <c r="X133" s="114"/>
      <c r="Y133" s="114"/>
    </row>
    <row r="134" spans="1:27" s="65" customFormat="1" ht="13.5" customHeight="1" x14ac:dyDescent="0.2">
      <c r="A134" s="79"/>
      <c r="B134" s="69" t="s">
        <v>7</v>
      </c>
      <c r="C134" s="67"/>
      <c r="D134" s="121">
        <v>16.418480336006112</v>
      </c>
      <c r="E134" s="121">
        <v>13.914368049681618</v>
      </c>
      <c r="F134" s="159">
        <f t="shared" si="14"/>
        <v>15.481937739304144</v>
      </c>
      <c r="G134" s="167"/>
      <c r="H134" s="162">
        <f t="shared" si="15"/>
        <v>-5.7041978157266422E-2</v>
      </c>
      <c r="I134" s="38"/>
      <c r="J134" s="41"/>
      <c r="K134" s="41"/>
      <c r="L134" s="41"/>
      <c r="M134" s="38"/>
      <c r="N134" s="38"/>
      <c r="O134" s="38"/>
      <c r="P134" s="38"/>
      <c r="Q134" s="38"/>
      <c r="R134" s="78"/>
      <c r="S134" s="92"/>
      <c r="T134" s="105"/>
      <c r="U134" s="49" t="str">
        <f t="shared" si="16"/>
        <v>Surrey</v>
      </c>
      <c r="V134" s="50" t="b">
        <f t="shared" si="13"/>
        <v>0</v>
      </c>
      <c r="W134" s="112"/>
      <c r="X134" s="114"/>
      <c r="Y134" s="114"/>
    </row>
    <row r="135" spans="1:27" s="65" customFormat="1" ht="13.5" customHeight="1" x14ac:dyDescent="0.2">
      <c r="A135" s="137"/>
      <c r="B135" s="69" t="s">
        <v>44</v>
      </c>
      <c r="C135" s="67"/>
      <c r="D135" s="121">
        <v>29.086722947045274</v>
      </c>
      <c r="E135" s="121">
        <v>22.609993602956855</v>
      </c>
      <c r="F135" s="159">
        <f t="shared" si="14"/>
        <v>25.208913649025067</v>
      </c>
      <c r="G135" s="167"/>
      <c r="H135" s="162">
        <f t="shared" si="15"/>
        <v>-0.13331887903219869</v>
      </c>
      <c r="I135" s="38"/>
      <c r="J135" s="41"/>
      <c r="K135" s="41"/>
      <c r="L135" s="41"/>
      <c r="M135" s="38"/>
      <c r="N135" s="38"/>
      <c r="O135" s="38"/>
      <c r="P135" s="38"/>
      <c r="Q135" s="38"/>
      <c r="R135" s="78"/>
      <c r="S135" s="92"/>
      <c r="T135" s="105"/>
      <c r="U135" s="49" t="str">
        <f t="shared" si="16"/>
        <v>Swindon</v>
      </c>
      <c r="V135" s="50" t="b">
        <f t="shared" si="13"/>
        <v>0</v>
      </c>
      <c r="W135" s="112"/>
      <c r="X135" s="114"/>
      <c r="Y135" s="114"/>
    </row>
    <row r="136" spans="1:27" s="65" customFormat="1" ht="13.5" customHeight="1" x14ac:dyDescent="0.2">
      <c r="A136" s="137"/>
      <c r="B136" s="69" t="s">
        <v>82</v>
      </c>
      <c r="C136" s="67"/>
      <c r="D136" s="121">
        <v>18.379281537176272</v>
      </c>
      <c r="E136" s="121">
        <v>12.915129151291513</v>
      </c>
      <c r="F136" s="159">
        <f t="shared" si="14"/>
        <v>25.830258302583026</v>
      </c>
      <c r="G136" s="167"/>
      <c r="H136" s="162">
        <f t="shared" si="15"/>
        <v>0.40540087219054022</v>
      </c>
      <c r="I136" s="38"/>
      <c r="J136" s="41"/>
      <c r="K136" s="41"/>
      <c r="L136" s="41"/>
      <c r="M136" s="38"/>
      <c r="N136" s="38"/>
      <c r="O136" s="38"/>
      <c r="P136" s="38"/>
      <c r="Q136" s="38"/>
      <c r="R136" s="78"/>
      <c r="S136" s="92"/>
      <c r="T136" s="105"/>
      <c r="U136" s="49" t="str">
        <f t="shared" si="16"/>
        <v>Torbay</v>
      </c>
      <c r="V136" s="50" t="b">
        <f t="shared" si="13"/>
        <v>0</v>
      </c>
      <c r="W136" s="112"/>
      <c r="X136" s="114"/>
      <c r="Y136" s="114"/>
    </row>
    <row r="137" spans="1:27" s="65" customFormat="1" ht="13.5" customHeight="1" x14ac:dyDescent="0.2">
      <c r="A137" s="79"/>
      <c r="B137" s="69" t="s">
        <v>15</v>
      </c>
      <c r="C137" s="67"/>
      <c r="D137" s="121">
        <v>26.422764227642276</v>
      </c>
      <c r="E137" s="160">
        <v>18.7119142677033</v>
      </c>
      <c r="F137" s="159">
        <f t="shared" si="14"/>
        <v>19.029495718363464</v>
      </c>
      <c r="G137" s="167"/>
      <c r="H137" s="162">
        <f t="shared" si="15"/>
        <v>-0.2798067774280904</v>
      </c>
      <c r="I137" s="38"/>
      <c r="J137" s="41"/>
      <c r="K137" s="41"/>
      <c r="L137" s="41"/>
      <c r="M137" s="38"/>
      <c r="N137" s="38"/>
      <c r="O137" s="38"/>
      <c r="P137" s="38"/>
      <c r="Q137" s="38"/>
      <c r="R137" s="78"/>
      <c r="S137" s="92"/>
      <c r="T137" s="105"/>
      <c r="U137" s="49" t="str">
        <f t="shared" si="16"/>
        <v>West Berkshire</v>
      </c>
      <c r="V137" s="50" t="b">
        <f t="shared" si="13"/>
        <v>0</v>
      </c>
      <c r="W137" s="112"/>
      <c r="X137" s="114"/>
      <c r="Y137" s="114"/>
    </row>
    <row r="138" spans="1:27" s="65" customFormat="1" ht="13.5" customHeight="1" x14ac:dyDescent="0.2">
      <c r="A138" s="79"/>
      <c r="B138" s="69" t="s">
        <v>5</v>
      </c>
      <c r="C138" s="67"/>
      <c r="D138" s="121">
        <v>17.385563380281692</v>
      </c>
      <c r="E138" s="160">
        <v>13.917086400619914</v>
      </c>
      <c r="F138" s="159">
        <f t="shared" si="14"/>
        <v>13.097802671262388</v>
      </c>
      <c r="G138" s="167"/>
      <c r="H138" s="162">
        <f t="shared" si="15"/>
        <v>-0.24662765394662933</v>
      </c>
      <c r="I138" s="38"/>
      <c r="J138" s="41"/>
      <c r="K138" s="41"/>
      <c r="L138" s="41"/>
      <c r="M138" s="38"/>
      <c r="N138" s="38"/>
      <c r="O138" s="38"/>
      <c r="P138" s="38"/>
      <c r="Q138" s="38"/>
      <c r="R138" s="78"/>
      <c r="S138" s="92"/>
      <c r="T138" s="105"/>
      <c r="U138" s="49" t="str">
        <f t="shared" si="16"/>
        <v>West Sussex</v>
      </c>
      <c r="V138" s="50" t="b">
        <f t="shared" si="13"/>
        <v>0</v>
      </c>
      <c r="W138" s="112"/>
      <c r="X138" s="114"/>
      <c r="Y138" s="114"/>
    </row>
    <row r="139" spans="1:27" s="65" customFormat="1" ht="13.5" customHeight="1" x14ac:dyDescent="0.2">
      <c r="A139" s="79"/>
      <c r="B139" s="69" t="s">
        <v>21</v>
      </c>
      <c r="C139" s="67"/>
      <c r="D139" s="160">
        <v>16.845329249617151</v>
      </c>
      <c r="E139" s="121">
        <v>30.665440049064706</v>
      </c>
      <c r="F139" s="159">
        <f t="shared" si="14"/>
        <v>38.095238095238095</v>
      </c>
      <c r="G139" s="167"/>
      <c r="H139" s="162">
        <f t="shared" si="15"/>
        <v>1.2614718614718614</v>
      </c>
      <c r="I139" s="38"/>
      <c r="J139" s="41"/>
      <c r="K139" s="41"/>
      <c r="L139" s="41"/>
      <c r="M139" s="38"/>
      <c r="N139" s="38"/>
      <c r="O139" s="38"/>
      <c r="P139" s="38"/>
      <c r="Q139" s="38"/>
      <c r="R139" s="78"/>
      <c r="S139" s="92"/>
      <c r="T139" s="105"/>
      <c r="U139" s="49" t="str">
        <f t="shared" si="16"/>
        <v>Windsor &amp; Maidenhead</v>
      </c>
      <c r="V139" s="50" t="b">
        <f t="shared" si="13"/>
        <v>0</v>
      </c>
      <c r="W139" s="112"/>
      <c r="X139" s="114"/>
      <c r="Y139" s="114"/>
    </row>
    <row r="140" spans="1:27" s="65" customFormat="1" ht="13.5" customHeight="1" x14ac:dyDescent="0.2">
      <c r="A140" s="79"/>
      <c r="B140" s="69" t="s">
        <v>16</v>
      </c>
      <c r="C140" s="67"/>
      <c r="D140" s="160">
        <v>22.788203753351208</v>
      </c>
      <c r="E140" s="121">
        <v>19.211822660098523</v>
      </c>
      <c r="F140" s="159">
        <f t="shared" si="14"/>
        <v>22.008253094910589</v>
      </c>
      <c r="G140" s="167"/>
      <c r="H140" s="162">
        <f t="shared" si="15"/>
        <v>-3.4226070070394216E-2</v>
      </c>
      <c r="I140" s="38"/>
      <c r="J140" s="41"/>
      <c r="K140" s="41"/>
      <c r="L140" s="41"/>
      <c r="M140" s="38"/>
      <c r="N140" s="38"/>
      <c r="O140" s="38"/>
      <c r="P140" s="38"/>
      <c r="Q140" s="38"/>
      <c r="R140" s="78"/>
      <c r="S140" s="92"/>
      <c r="T140" s="105"/>
      <c r="U140" s="49" t="str">
        <f t="shared" si="16"/>
        <v>Wokingham</v>
      </c>
      <c r="V140" s="50" t="b">
        <f t="shared" si="13"/>
        <v>0</v>
      </c>
    </row>
    <row r="141" spans="1:27" s="65" customFormat="1" ht="13.5" customHeight="1" x14ac:dyDescent="0.2">
      <c r="A141" s="79"/>
      <c r="B141" s="88" t="s">
        <v>23</v>
      </c>
      <c r="C141" s="67"/>
      <c r="D141" s="195">
        <v>16.519823788546255</v>
      </c>
      <c r="E141" s="195">
        <v>16.527196652719663</v>
      </c>
      <c r="F141" s="192">
        <f t="shared" si="14"/>
        <v>14.791666666666666</v>
      </c>
      <c r="G141" s="167"/>
      <c r="H141" s="163">
        <f t="shared" si="15"/>
        <v>-0.1046111111111111</v>
      </c>
      <c r="I141" s="38"/>
      <c r="J141" s="41"/>
      <c r="K141" s="41"/>
      <c r="L141" s="41"/>
      <c r="M141" s="38"/>
      <c r="N141" s="38"/>
      <c r="O141" s="38"/>
      <c r="P141" s="38"/>
      <c r="Q141" s="38"/>
      <c r="R141" s="78"/>
      <c r="S141" s="92"/>
      <c r="T141" s="105"/>
      <c r="U141" s="49" t="str">
        <f t="shared" si="16"/>
        <v>South East</v>
      </c>
      <c r="V141" s="50" t="b">
        <f t="shared" si="13"/>
        <v>0</v>
      </c>
    </row>
    <row r="142" spans="1:27" s="65" customFormat="1" ht="13.5" customHeight="1" x14ac:dyDescent="0.2">
      <c r="A142" s="137"/>
      <c r="B142" s="185" t="s">
        <v>46</v>
      </c>
      <c r="C142" s="67"/>
      <c r="D142" s="196">
        <v>15.331010452961671</v>
      </c>
      <c r="E142" s="196">
        <v>13.148788927335639</v>
      </c>
      <c r="F142" s="193">
        <f t="shared" si="14"/>
        <v>13.220338983050848</v>
      </c>
      <c r="G142" s="167"/>
      <c r="H142" s="189">
        <f t="shared" si="15"/>
        <v>-0.13767334360554689</v>
      </c>
      <c r="I142" s="38"/>
      <c r="J142" s="41"/>
      <c r="K142" s="41"/>
      <c r="L142" s="41"/>
      <c r="M142" s="38"/>
      <c r="N142" s="38"/>
      <c r="O142" s="38"/>
      <c r="P142" s="38"/>
      <c r="Q142" s="38"/>
      <c r="R142" s="78"/>
      <c r="S142" s="92"/>
      <c r="T142" s="105"/>
      <c r="U142" s="49" t="str">
        <f t="shared" ref="U142:U143" si="17">B142</f>
        <v>South West</v>
      </c>
      <c r="V142" s="50" t="b">
        <f t="shared" ref="V142:V143" si="18">IF(U142=$V$2,H142)</f>
        <v>0</v>
      </c>
    </row>
    <row r="143" spans="1:27" s="65" customFormat="1" ht="13.5" customHeight="1" x14ac:dyDescent="0.2">
      <c r="A143" s="79"/>
      <c r="B143" s="146" t="s">
        <v>40</v>
      </c>
      <c r="C143" s="58"/>
      <c r="D143" s="197">
        <v>15.497448979591837</v>
      </c>
      <c r="E143" s="197">
        <v>16.136845292158643</v>
      </c>
      <c r="F143" s="194">
        <f t="shared" si="14"/>
        <v>15.780141843971633</v>
      </c>
      <c r="G143" s="167"/>
      <c r="H143" s="164">
        <f t="shared" si="15"/>
        <v>1.8241251495782672E-2</v>
      </c>
      <c r="I143" s="38"/>
      <c r="J143" s="38"/>
      <c r="K143" s="38"/>
      <c r="L143" s="38"/>
      <c r="M143" s="38"/>
      <c r="N143" s="38"/>
      <c r="O143" s="38"/>
      <c r="P143" s="38"/>
      <c r="Q143" s="38"/>
      <c r="R143" s="78"/>
      <c r="S143" s="92"/>
      <c r="T143" s="105"/>
      <c r="U143" s="49" t="str">
        <f t="shared" si="17"/>
        <v>England</v>
      </c>
      <c r="V143" s="50" t="b">
        <f t="shared" si="18"/>
        <v>0</v>
      </c>
    </row>
    <row r="144" spans="1:27" s="65" customFormat="1" ht="19.5" customHeight="1" x14ac:dyDescent="0.2">
      <c r="A144" s="137"/>
      <c r="B144" s="59"/>
      <c r="C144" s="59"/>
      <c r="D144" s="55"/>
      <c r="E144" s="55"/>
      <c r="F144" s="55"/>
      <c r="G144" s="55"/>
      <c r="H144" s="55"/>
      <c r="I144" s="38"/>
      <c r="J144" s="38"/>
      <c r="K144" s="38"/>
      <c r="L144" s="38"/>
      <c r="M144" s="38"/>
      <c r="N144" s="38"/>
      <c r="O144" s="38"/>
      <c r="P144" s="38"/>
      <c r="Q144" s="38"/>
      <c r="R144" s="78"/>
      <c r="S144" s="92"/>
      <c r="T144" s="105"/>
      <c r="AA144" s="117"/>
    </row>
    <row r="145" spans="1:28" s="65" customFormat="1" ht="6" customHeight="1" x14ac:dyDescent="0.2">
      <c r="A145" s="137"/>
      <c r="B145" s="59"/>
      <c r="C145" s="59"/>
      <c r="D145" s="55"/>
      <c r="E145" s="55"/>
      <c r="F145" s="55"/>
      <c r="G145" s="55"/>
      <c r="H145" s="55"/>
      <c r="I145" s="38"/>
      <c r="J145" s="38"/>
      <c r="K145" s="38"/>
      <c r="L145" s="38"/>
      <c r="M145" s="38"/>
      <c r="N145" s="38"/>
      <c r="O145" s="38"/>
      <c r="P145" s="38"/>
      <c r="Q145" s="38"/>
      <c r="R145" s="78"/>
      <c r="S145" s="92"/>
      <c r="T145" s="105"/>
      <c r="AA145" s="117"/>
    </row>
    <row r="146" spans="1:28" s="65" customFormat="1" ht="19.5" customHeight="1" x14ac:dyDescent="0.2">
      <c r="A146" s="137"/>
      <c r="B146" s="59"/>
      <c r="C146" s="59"/>
      <c r="D146" s="55"/>
      <c r="E146" s="55"/>
      <c r="F146" s="55"/>
      <c r="G146" s="55"/>
      <c r="H146" s="55"/>
      <c r="I146" s="38"/>
      <c r="J146" s="38"/>
      <c r="K146" s="38"/>
      <c r="L146" s="38"/>
      <c r="M146" s="38"/>
      <c r="N146" s="38"/>
      <c r="O146" s="38"/>
      <c r="P146" s="38"/>
      <c r="Q146" s="38"/>
      <c r="R146" s="78"/>
      <c r="S146" s="92"/>
      <c r="T146" s="105"/>
      <c r="AA146" s="117"/>
    </row>
    <row r="147" spans="1:28" s="65" customFormat="1" ht="9.75" customHeight="1" x14ac:dyDescent="0.2">
      <c r="A147" s="137"/>
      <c r="B147" s="59"/>
      <c r="C147" s="59"/>
      <c r="D147" s="55"/>
      <c r="E147" s="55"/>
      <c r="F147" s="55"/>
      <c r="G147" s="55"/>
      <c r="H147" s="55"/>
      <c r="I147" s="38"/>
      <c r="J147" s="38"/>
      <c r="K147" s="38"/>
      <c r="L147" s="38"/>
      <c r="M147" s="38"/>
      <c r="N147" s="38"/>
      <c r="O147" s="38"/>
      <c r="P147" s="38"/>
      <c r="Q147" s="38"/>
      <c r="R147" s="78"/>
      <c r="S147" s="92"/>
      <c r="T147" s="105"/>
      <c r="AA147" s="117"/>
    </row>
    <row r="148" spans="1:28" s="65" customFormat="1" ht="12" customHeight="1" x14ac:dyDescent="0.2">
      <c r="A148" s="79"/>
      <c r="B148" s="59"/>
      <c r="C148" s="59"/>
      <c r="D148" s="55"/>
      <c r="E148" s="55"/>
      <c r="F148" s="55"/>
      <c r="G148" s="55"/>
      <c r="H148" s="55"/>
      <c r="I148" s="38"/>
      <c r="J148" s="38"/>
      <c r="K148" s="38"/>
      <c r="L148" s="38"/>
      <c r="M148" s="38"/>
      <c r="N148" s="38"/>
      <c r="O148" s="38"/>
      <c r="P148" s="38"/>
      <c r="Q148" s="38"/>
      <c r="R148" s="78"/>
      <c r="S148" s="92"/>
      <c r="T148" s="105"/>
      <c r="AA148" s="117"/>
    </row>
    <row r="149" spans="1:28" s="65" customFormat="1" ht="11.25" customHeight="1" x14ac:dyDescent="0.2">
      <c r="A149" s="137"/>
      <c r="B149" s="59"/>
      <c r="C149" s="59"/>
      <c r="D149" s="55"/>
      <c r="E149" s="55"/>
      <c r="F149" s="55"/>
      <c r="G149" s="55"/>
      <c r="H149" s="55"/>
      <c r="I149" s="38"/>
      <c r="J149" s="38"/>
      <c r="K149" s="38"/>
      <c r="L149" s="38"/>
      <c r="M149" s="38"/>
      <c r="N149" s="38"/>
      <c r="O149" s="38"/>
      <c r="P149" s="38"/>
      <c r="Q149" s="38"/>
      <c r="R149" s="78"/>
      <c r="S149" s="92"/>
      <c r="T149" s="105"/>
      <c r="AA149" s="117"/>
    </row>
    <row r="150" spans="1:28" s="65" customFormat="1" ht="7.5" customHeight="1" x14ac:dyDescent="0.2">
      <c r="A150" s="79"/>
      <c r="B150" s="44"/>
      <c r="C150" s="44"/>
      <c r="D150" s="43"/>
      <c r="E150" s="43"/>
      <c r="F150" s="43"/>
      <c r="G150" s="43"/>
      <c r="H150" s="43"/>
      <c r="I150" s="45"/>
      <c r="J150" s="45"/>
      <c r="K150" s="45"/>
      <c r="L150" s="45"/>
      <c r="M150" s="45"/>
      <c r="N150" s="45"/>
      <c r="O150" s="45"/>
      <c r="P150" s="45"/>
      <c r="Q150" s="46"/>
      <c r="R150" s="78"/>
      <c r="S150" s="92"/>
      <c r="T150" s="105"/>
    </row>
    <row r="151" spans="1:28" s="65" customFormat="1" ht="15" customHeight="1" x14ac:dyDescent="0.2">
      <c r="A151" s="319"/>
      <c r="B151" s="320"/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1"/>
      <c r="S151" s="92"/>
      <c r="T151" s="105"/>
    </row>
    <row r="152" spans="1:28" s="65" customFormat="1" ht="11.25" customHeight="1" x14ac:dyDescent="0.2">
      <c r="A152" s="322"/>
      <c r="B152" s="323"/>
      <c r="C152" s="323"/>
      <c r="D152" s="325"/>
      <c r="E152" s="323"/>
      <c r="F152" s="323"/>
      <c r="G152" s="323"/>
      <c r="H152" s="323"/>
      <c r="I152" s="323"/>
      <c r="J152" s="323"/>
      <c r="K152" s="323"/>
      <c r="L152" s="323"/>
      <c r="M152" s="323"/>
      <c r="N152" s="323"/>
      <c r="O152" s="323"/>
      <c r="P152" s="323"/>
      <c r="Q152" s="323"/>
      <c r="R152" s="324"/>
      <c r="S152" s="92"/>
      <c r="T152" s="105"/>
    </row>
    <row r="153" spans="1:28" s="65" customFormat="1" ht="11.25" customHeight="1" x14ac:dyDescent="0.2">
      <c r="A153" s="97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92"/>
      <c r="T153" s="105"/>
      <c r="AB153" s="66"/>
    </row>
    <row r="154" spans="1:28" s="65" customFormat="1" ht="11.25" customHeight="1" x14ac:dyDescent="0.2">
      <c r="A154" s="9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92"/>
      <c r="T154" s="105"/>
      <c r="AB154" s="66"/>
    </row>
    <row r="155" spans="1:28" s="65" customFormat="1" ht="11.25" customHeight="1" x14ac:dyDescent="0.2">
      <c r="A155" s="98"/>
      <c r="B155" s="326" t="s">
        <v>25</v>
      </c>
      <c r="C155" s="265"/>
      <c r="D155" s="228"/>
      <c r="E155" s="228"/>
      <c r="F155" s="228"/>
      <c r="G155" s="55"/>
      <c r="H155" s="55"/>
      <c r="I155" s="55"/>
      <c r="J155" s="38"/>
      <c r="K155" s="38"/>
      <c r="L155" s="38"/>
      <c r="M155" s="38"/>
      <c r="N155" s="38"/>
      <c r="O155" s="38"/>
      <c r="P155" s="38"/>
      <c r="Q155" s="38"/>
      <c r="R155" s="38"/>
      <c r="S155" s="92"/>
      <c r="T155" s="105"/>
      <c r="AB155" s="66"/>
    </row>
    <row r="156" spans="1:28" s="65" customFormat="1" ht="11.25" customHeight="1" x14ac:dyDescent="0.2">
      <c r="A156" s="98"/>
      <c r="B156" s="327"/>
      <c r="C156" s="266"/>
      <c r="D156" s="55"/>
      <c r="E156" s="55"/>
      <c r="F156" s="55"/>
      <c r="G156" s="55"/>
      <c r="H156" s="55"/>
      <c r="I156" s="55"/>
      <c r="J156" s="38"/>
      <c r="K156" s="38"/>
      <c r="L156" s="38"/>
      <c r="M156" s="38"/>
      <c r="N156" s="38"/>
      <c r="O156" s="38"/>
      <c r="P156" s="38"/>
      <c r="Q156" s="38"/>
      <c r="R156" s="38"/>
      <c r="S156" s="92"/>
      <c r="T156" s="105"/>
      <c r="AB156" s="66"/>
    </row>
    <row r="157" spans="1:28" s="65" customFormat="1" ht="11.25" customHeight="1" x14ac:dyDescent="0.2">
      <c r="A157" s="98"/>
      <c r="B157" s="328" t="s">
        <v>35</v>
      </c>
      <c r="C157" s="328"/>
      <c r="D157" s="328"/>
      <c r="E157" s="328"/>
      <c r="F157" s="262"/>
      <c r="G157" s="262"/>
      <c r="H157" s="55"/>
      <c r="I157" s="55"/>
      <c r="J157" s="38"/>
      <c r="K157" s="38"/>
      <c r="L157" s="38"/>
      <c r="M157" s="38"/>
      <c r="N157" s="38"/>
      <c r="O157" s="38"/>
      <c r="P157" s="38"/>
      <c r="Q157" s="38"/>
      <c r="R157" s="38"/>
      <c r="S157" s="92"/>
      <c r="T157" s="105"/>
      <c r="AB157" s="66"/>
    </row>
    <row r="158" spans="1:28" s="65" customFormat="1" ht="11.25" customHeight="1" x14ac:dyDescent="0.2">
      <c r="A158" s="98"/>
      <c r="B158" s="328"/>
      <c r="C158" s="328"/>
      <c r="D158" s="328"/>
      <c r="E158" s="328"/>
      <c r="F158" s="262"/>
      <c r="G158" s="262"/>
      <c r="H158" s="55"/>
      <c r="I158" s="55"/>
      <c r="J158" s="38"/>
      <c r="K158" s="38"/>
      <c r="L158" s="38"/>
      <c r="M158" s="38"/>
      <c r="N158" s="38"/>
      <c r="O158" s="38"/>
      <c r="P158" s="38"/>
      <c r="Q158" s="38"/>
      <c r="R158" s="38"/>
      <c r="S158" s="92"/>
      <c r="T158" s="105"/>
      <c r="AB158" s="66"/>
    </row>
    <row r="159" spans="1:28" ht="11.25" customHeight="1" x14ac:dyDescent="0.2">
      <c r="A159" s="98"/>
      <c r="B159" s="328" t="s">
        <v>36</v>
      </c>
      <c r="C159" s="328"/>
      <c r="D159" s="328"/>
      <c r="E159" s="328"/>
      <c r="F159" s="262"/>
      <c r="G159" s="262"/>
      <c r="H159" s="55"/>
      <c r="I159" s="55"/>
      <c r="J159" s="38"/>
      <c r="K159" s="38"/>
      <c r="L159" s="38"/>
      <c r="M159" s="38"/>
      <c r="N159" s="38"/>
      <c r="O159" s="38"/>
      <c r="P159" s="38"/>
      <c r="Q159" s="38"/>
      <c r="R159" s="38"/>
      <c r="S159" s="92"/>
      <c r="T159" s="105"/>
      <c r="AB159" s="66"/>
    </row>
    <row r="160" spans="1:28" ht="11.25" customHeight="1" x14ac:dyDescent="0.2">
      <c r="A160" s="98"/>
      <c r="B160" s="328"/>
      <c r="C160" s="328"/>
      <c r="D160" s="328"/>
      <c r="E160" s="328"/>
      <c r="F160" s="262"/>
      <c r="G160" s="262"/>
      <c r="H160" s="55"/>
      <c r="I160" s="55"/>
      <c r="J160" s="38"/>
      <c r="K160" s="38"/>
      <c r="L160" s="38"/>
      <c r="M160" s="38"/>
      <c r="N160" s="38"/>
      <c r="O160" s="38"/>
      <c r="P160" s="38"/>
      <c r="Q160" s="38"/>
      <c r="R160" s="38"/>
      <c r="S160" s="92"/>
      <c r="T160" s="105"/>
      <c r="AB160" s="66"/>
    </row>
    <row r="161" spans="1:30" ht="11.25" customHeight="1" x14ac:dyDescent="0.2">
      <c r="A161" s="98"/>
      <c r="B161" s="328" t="s">
        <v>37</v>
      </c>
      <c r="C161" s="328"/>
      <c r="D161" s="328"/>
      <c r="E161" s="328"/>
      <c r="F161" s="262"/>
      <c r="G161" s="262"/>
      <c r="H161" s="55"/>
      <c r="I161" s="55"/>
      <c r="J161" s="38"/>
      <c r="K161" s="38"/>
      <c r="L161" s="38"/>
      <c r="M161" s="38"/>
      <c r="N161" s="38"/>
      <c r="O161" s="38"/>
      <c r="P161" s="38"/>
      <c r="Q161" s="38"/>
      <c r="R161" s="38"/>
      <c r="S161" s="92"/>
      <c r="T161" s="105"/>
      <c r="AB161" s="66"/>
    </row>
    <row r="162" spans="1:30" ht="11.25" customHeight="1" x14ac:dyDescent="0.2">
      <c r="A162" s="98"/>
      <c r="B162" s="328"/>
      <c r="C162" s="328"/>
      <c r="D162" s="328"/>
      <c r="E162" s="328"/>
      <c r="F162" s="262"/>
      <c r="G162" s="262"/>
      <c r="H162" s="55"/>
      <c r="I162" s="55"/>
      <c r="J162" s="38"/>
      <c r="K162" s="38"/>
      <c r="L162" s="38"/>
      <c r="M162" s="38"/>
      <c r="N162" s="38"/>
      <c r="O162" s="38"/>
      <c r="P162" s="38"/>
      <c r="Q162" s="38"/>
      <c r="R162" s="38"/>
      <c r="S162" s="92"/>
      <c r="T162" s="105"/>
      <c r="AB162" s="66"/>
    </row>
    <row r="163" spans="1:30" ht="11.25" customHeight="1" x14ac:dyDescent="0.2">
      <c r="A163" s="98"/>
      <c r="B163" s="328" t="s">
        <v>78</v>
      </c>
      <c r="C163" s="328"/>
      <c r="D163" s="328"/>
      <c r="E163" s="328"/>
      <c r="F163" s="262"/>
      <c r="G163" s="262"/>
      <c r="H163" s="55"/>
      <c r="I163" s="55"/>
      <c r="J163" s="38"/>
      <c r="K163" s="38"/>
      <c r="L163" s="38"/>
      <c r="M163" s="38"/>
      <c r="N163" s="38"/>
      <c r="O163" s="38"/>
      <c r="P163" s="38"/>
      <c r="Q163" s="38"/>
      <c r="R163" s="38"/>
      <c r="S163" s="92"/>
      <c r="T163" s="105"/>
      <c r="AB163" s="66"/>
    </row>
    <row r="164" spans="1:30" ht="11.25" customHeight="1" x14ac:dyDescent="0.2">
      <c r="A164" s="98"/>
      <c r="B164" s="328"/>
      <c r="C164" s="328"/>
      <c r="D164" s="328"/>
      <c r="E164" s="328"/>
      <c r="F164" s="262"/>
      <c r="G164" s="262"/>
      <c r="H164" s="55"/>
      <c r="I164" s="55"/>
      <c r="J164" s="38"/>
      <c r="K164" s="38"/>
      <c r="L164" s="38"/>
      <c r="M164" s="38"/>
      <c r="N164" s="38"/>
      <c r="O164" s="38"/>
      <c r="P164" s="38"/>
      <c r="Q164" s="38"/>
      <c r="R164" s="38"/>
      <c r="S164" s="92"/>
      <c r="T164" s="105"/>
      <c r="AB164" s="66"/>
    </row>
    <row r="165" spans="1:30" ht="11.25" customHeight="1" x14ac:dyDescent="0.2">
      <c r="A165" s="98"/>
      <c r="B165" s="328" t="s">
        <v>79</v>
      </c>
      <c r="C165" s="328"/>
      <c r="D165" s="328"/>
      <c r="E165" s="328"/>
      <c r="F165" s="262"/>
      <c r="G165" s="262"/>
      <c r="H165" s="55"/>
      <c r="I165" s="55"/>
      <c r="J165" s="38"/>
      <c r="K165" s="38"/>
      <c r="L165" s="38"/>
      <c r="M165" s="38"/>
      <c r="N165" s="38"/>
      <c r="O165" s="38"/>
      <c r="P165" s="38"/>
      <c r="Q165" s="38"/>
      <c r="R165" s="38"/>
      <c r="S165" s="92"/>
      <c r="T165" s="105"/>
      <c r="AB165" s="66"/>
    </row>
    <row r="166" spans="1:30" ht="11.25" customHeight="1" x14ac:dyDescent="0.2">
      <c r="A166" s="98"/>
      <c r="B166" s="328"/>
      <c r="C166" s="328"/>
      <c r="D166" s="328"/>
      <c r="E166" s="328"/>
      <c r="F166" s="262"/>
      <c r="G166" s="262"/>
      <c r="H166" s="55"/>
      <c r="I166" s="55"/>
      <c r="J166" s="38"/>
      <c r="K166" s="38"/>
      <c r="L166" s="38"/>
      <c r="M166" s="38"/>
      <c r="N166" s="38"/>
      <c r="O166" s="38"/>
      <c r="P166" s="38"/>
      <c r="Q166" s="38"/>
      <c r="R166" s="38"/>
      <c r="S166" s="92"/>
      <c r="T166" s="105"/>
      <c r="AB166" s="66"/>
    </row>
    <row r="167" spans="1:30" ht="11.25" customHeight="1" x14ac:dyDescent="0.2">
      <c r="A167" s="98"/>
      <c r="B167" s="328" t="s">
        <v>81</v>
      </c>
      <c r="C167" s="328"/>
      <c r="D167" s="328"/>
      <c r="E167" s="328"/>
      <c r="F167" s="262"/>
      <c r="G167" s="262"/>
      <c r="H167" s="55"/>
      <c r="I167" s="55"/>
      <c r="J167" s="38"/>
      <c r="K167" s="38"/>
      <c r="L167" s="38"/>
      <c r="M167" s="38"/>
      <c r="N167" s="38"/>
      <c r="O167" s="38"/>
      <c r="P167" s="38"/>
      <c r="Q167" s="38"/>
      <c r="R167" s="38"/>
      <c r="S167" s="92"/>
      <c r="T167" s="105"/>
      <c r="AB167" s="66"/>
    </row>
    <row r="168" spans="1:30" ht="11.25" customHeight="1" x14ac:dyDescent="0.2">
      <c r="A168" s="98"/>
      <c r="B168" s="328"/>
      <c r="C168" s="328"/>
      <c r="D168" s="328"/>
      <c r="E168" s="328"/>
      <c r="F168" s="262"/>
      <c r="G168" s="262"/>
      <c r="H168" s="55"/>
      <c r="I168" s="55"/>
      <c r="J168" s="38"/>
      <c r="K168" s="38"/>
      <c r="L168" s="38"/>
      <c r="M168" s="38"/>
      <c r="N168" s="38"/>
      <c r="O168" s="38"/>
      <c r="P168" s="38"/>
      <c r="Q168" s="38"/>
      <c r="R168" s="38"/>
      <c r="S168" s="92"/>
      <c r="T168" s="105"/>
      <c r="AB168" s="66"/>
    </row>
    <row r="169" spans="1:30" ht="18.75" customHeight="1" x14ac:dyDescent="0.2">
      <c r="A169" s="99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96"/>
    </row>
    <row r="170" spans="1:30" s="64" customFormat="1" ht="11.25" customHeight="1" x14ac:dyDescent="0.2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101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</row>
  </sheetData>
  <sheetProtection sheet="1" objects="1" scenarios="1"/>
  <mergeCells count="23">
    <mergeCell ref="B159:E160"/>
    <mergeCell ref="B161:E162"/>
    <mergeCell ref="A114:R114"/>
    <mergeCell ref="A151:R151"/>
    <mergeCell ref="A152:R152"/>
    <mergeCell ref="B155:B156"/>
    <mergeCell ref="B157:E158"/>
    <mergeCell ref="B163:E164"/>
    <mergeCell ref="B165:E166"/>
    <mergeCell ref="B167:E168"/>
    <mergeCell ref="A38:R38"/>
    <mergeCell ref="D7:D9"/>
    <mergeCell ref="E7:E9"/>
    <mergeCell ref="F7:F9"/>
    <mergeCell ref="G7:G9"/>
    <mergeCell ref="A37:R37"/>
    <mergeCell ref="A75:R75"/>
    <mergeCell ref="A76:R76"/>
    <mergeCell ref="D83:D85"/>
    <mergeCell ref="E83:E85"/>
    <mergeCell ref="F83:F85"/>
    <mergeCell ref="G83:G85"/>
    <mergeCell ref="A113:R113"/>
  </mergeCells>
  <conditionalFormatting sqref="B10:B34 B43:B67 B86:B110 B119:B143 D43:H67 D86:G110 D10:G34 D119:H143">
    <cfRule type="expression" dxfId="58" priority="14">
      <formula>$B10=$V$2</formula>
    </cfRule>
    <cfRule type="containsErrors" dxfId="57" priority="15">
      <formula>ISERROR(B10)</formula>
    </cfRule>
  </conditionalFormatting>
  <hyperlinks>
    <hyperlink ref="B157:E158" location="Vacancies!A1" display="Social Worker Vacancies"/>
    <hyperlink ref="B159:E160" location="Turnover!A1" display="Social Worker Turnover"/>
    <hyperlink ref="B161:E162" location="Agency!A1" display="Agency Social Workers"/>
    <hyperlink ref="B163:E164" location="Absence!A1" display="Absence"/>
    <hyperlink ref="B165:E166" location="Age!A1" display="Age"/>
    <hyperlink ref="B167:E168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Agency!D43:F43</xm:f>
              <xm:sqref>G43</xm:sqref>
            </x14:sparkline>
            <x14:sparkline>
              <xm:f>Agency!D44:F44</xm:f>
              <xm:sqref>G44</xm:sqref>
            </x14:sparkline>
            <x14:sparkline>
              <xm:f>Agency!D45:F45</xm:f>
              <xm:sqref>G45</xm:sqref>
            </x14:sparkline>
            <x14:sparkline>
              <xm:f>Agency!D46:F46</xm:f>
              <xm:sqref>G46</xm:sqref>
            </x14:sparkline>
            <x14:sparkline>
              <xm:f>Agency!D47:F47</xm:f>
              <xm:sqref>G47</xm:sqref>
            </x14:sparkline>
            <x14:sparkline>
              <xm:f>Agency!D48:F48</xm:f>
              <xm:sqref>G48</xm:sqref>
            </x14:sparkline>
            <x14:sparkline>
              <xm:f>Agency!D49:F49</xm:f>
              <xm:sqref>G49</xm:sqref>
            </x14:sparkline>
            <x14:sparkline>
              <xm:f>Agency!D50:F50</xm:f>
              <xm:sqref>G50</xm:sqref>
            </x14:sparkline>
            <x14:sparkline>
              <xm:f>Agency!D51:F51</xm:f>
              <xm:sqref>G51</xm:sqref>
            </x14:sparkline>
            <x14:sparkline>
              <xm:f>Agency!D52:F52</xm:f>
              <xm:sqref>G52</xm:sqref>
            </x14:sparkline>
            <x14:sparkline>
              <xm:f>Agency!D53:F53</xm:f>
              <xm:sqref>G53</xm:sqref>
            </x14:sparkline>
            <x14:sparkline>
              <xm:f>Agency!D54:F54</xm:f>
              <xm:sqref>G54</xm:sqref>
            </x14:sparkline>
            <x14:sparkline>
              <xm:f>Agency!D55:F55</xm:f>
              <xm:sqref>G55</xm:sqref>
            </x14:sparkline>
            <x14:sparkline>
              <xm:f>Agency!D56:F56</xm:f>
              <xm:sqref>G56</xm:sqref>
            </x14:sparkline>
            <x14:sparkline>
              <xm:f>Agency!D57:F57</xm:f>
              <xm:sqref>G57</xm:sqref>
            </x14:sparkline>
            <x14:sparkline>
              <xm:f>Agency!D58:F58</xm:f>
              <xm:sqref>G58</xm:sqref>
            </x14:sparkline>
            <x14:sparkline>
              <xm:f>Agency!D59:F59</xm:f>
              <xm:sqref>G59</xm:sqref>
            </x14:sparkline>
            <x14:sparkline>
              <xm:f>Agency!D60:F60</xm:f>
              <xm:sqref>G60</xm:sqref>
            </x14:sparkline>
            <x14:sparkline>
              <xm:f>Agency!D61:F61</xm:f>
              <xm:sqref>G61</xm:sqref>
            </x14:sparkline>
            <x14:sparkline>
              <xm:f>Agency!D62:F62</xm:f>
              <xm:sqref>G62</xm:sqref>
            </x14:sparkline>
            <x14:sparkline>
              <xm:f>Agency!D63:F63</xm:f>
              <xm:sqref>G63</xm:sqref>
            </x14:sparkline>
            <x14:sparkline>
              <xm:f>Agency!D64:F64</xm:f>
              <xm:sqref>G64</xm:sqref>
            </x14:sparkline>
            <x14:sparkline>
              <xm:f>Agency!D65:F65</xm:f>
              <xm:sqref>G65</xm:sqref>
            </x14:sparkline>
            <x14:sparkline>
              <xm:f>Agency!D66:F66</xm:f>
              <xm:sqref>G66</xm:sqref>
            </x14:sparkline>
            <x14:sparkline>
              <xm:f>Agency!D67:F67</xm:f>
              <xm:sqref>G67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Agency!D119:F119</xm:f>
              <xm:sqref>G119</xm:sqref>
            </x14:sparkline>
            <x14:sparkline>
              <xm:f>Agency!D120:F120</xm:f>
              <xm:sqref>G120</xm:sqref>
            </x14:sparkline>
            <x14:sparkline>
              <xm:f>Agency!D121:F121</xm:f>
              <xm:sqref>G121</xm:sqref>
            </x14:sparkline>
            <x14:sparkline>
              <xm:f>Agency!D122:F122</xm:f>
              <xm:sqref>G122</xm:sqref>
            </x14:sparkline>
            <x14:sparkline>
              <xm:f>Agency!D123:F123</xm:f>
              <xm:sqref>G123</xm:sqref>
            </x14:sparkline>
            <x14:sparkline>
              <xm:f>Agency!D124:F124</xm:f>
              <xm:sqref>G124</xm:sqref>
            </x14:sparkline>
            <x14:sparkline>
              <xm:f>Agency!D125:F125</xm:f>
              <xm:sqref>G125</xm:sqref>
            </x14:sparkline>
            <x14:sparkline>
              <xm:f>Agency!D126:F126</xm:f>
              <xm:sqref>G126</xm:sqref>
            </x14:sparkline>
            <x14:sparkline>
              <xm:f>Agency!D127:F127</xm:f>
              <xm:sqref>G127</xm:sqref>
            </x14:sparkline>
            <x14:sparkline>
              <xm:f>Agency!D128:F128</xm:f>
              <xm:sqref>G128</xm:sqref>
            </x14:sparkline>
            <x14:sparkline>
              <xm:f>Agency!D129:F129</xm:f>
              <xm:sqref>G129</xm:sqref>
            </x14:sparkline>
            <x14:sparkline>
              <xm:f>Agency!D130:F130</xm:f>
              <xm:sqref>G130</xm:sqref>
            </x14:sparkline>
            <x14:sparkline>
              <xm:f>Agency!D131:F131</xm:f>
              <xm:sqref>G131</xm:sqref>
            </x14:sparkline>
            <x14:sparkline>
              <xm:f>Agency!D132:F132</xm:f>
              <xm:sqref>G132</xm:sqref>
            </x14:sparkline>
            <x14:sparkline>
              <xm:f>Agency!D133:F133</xm:f>
              <xm:sqref>G133</xm:sqref>
            </x14:sparkline>
            <x14:sparkline>
              <xm:f>Agency!D134:F134</xm:f>
              <xm:sqref>G134</xm:sqref>
            </x14:sparkline>
            <x14:sparkline>
              <xm:f>Agency!D135:F135</xm:f>
              <xm:sqref>G135</xm:sqref>
            </x14:sparkline>
            <x14:sparkline>
              <xm:f>Agency!D136:F136</xm:f>
              <xm:sqref>G136</xm:sqref>
            </x14:sparkline>
            <x14:sparkline>
              <xm:f>Agency!D137:F137</xm:f>
              <xm:sqref>G137</xm:sqref>
            </x14:sparkline>
            <x14:sparkline>
              <xm:f>Agency!D138:F138</xm:f>
              <xm:sqref>G138</xm:sqref>
            </x14:sparkline>
            <x14:sparkline>
              <xm:f>Agency!D139:F139</xm:f>
              <xm:sqref>G139</xm:sqref>
            </x14:sparkline>
            <x14:sparkline>
              <xm:f>Agency!D140:F140</xm:f>
              <xm:sqref>G140</xm:sqref>
            </x14:sparkline>
            <x14:sparkline>
              <xm:f>Agency!D141:F141</xm:f>
              <xm:sqref>G141</xm:sqref>
            </x14:sparkline>
            <x14:sparkline>
              <xm:f>Agency!D142:F142</xm:f>
              <xm:sqref>G142</xm:sqref>
            </x14:sparkline>
            <x14:sparkline>
              <xm:f>Agency!D143:F143</xm:f>
              <xm:sqref>G143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indexed="39"/>
  </sheetPr>
  <dimension ref="A1:AA166"/>
  <sheetViews>
    <sheetView showRowColHeaders="0" zoomScaleNormal="100" workbookViewId="0"/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9" width="10.28515625" style="62" customWidth="1"/>
    <col min="10" max="10" width="10.140625" style="62" customWidth="1"/>
    <col min="11" max="14" width="10.28515625" style="62" customWidth="1"/>
    <col min="15" max="15" width="2.5703125" style="62" customWidth="1"/>
    <col min="16" max="16" width="6.42578125" style="64" customWidth="1"/>
    <col min="17" max="17" width="4.85546875" style="64" hidden="1" customWidth="1"/>
    <col min="18" max="18" width="19.5703125" style="65" hidden="1" customWidth="1"/>
    <col min="19" max="19" width="19.42578125" style="65" hidden="1" customWidth="1"/>
    <col min="20" max="20" width="30" style="65" hidden="1" customWidth="1"/>
    <col min="21" max="22" width="16.7109375" style="65" hidden="1" customWidth="1"/>
    <col min="23" max="24" width="8.5703125" style="65" hidden="1" customWidth="1"/>
    <col min="25" max="25" width="3.5703125" style="65" customWidth="1"/>
    <col min="26" max="26" width="17" style="65" customWidth="1"/>
    <col min="27" max="27" width="5.7109375" style="65" customWidth="1"/>
    <col min="28" max="16384" width="9.140625" style="62"/>
  </cols>
  <sheetData>
    <row r="1" spans="1:27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91"/>
      <c r="Q1" s="103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27" ht="18.75" customHeight="1" x14ac:dyDescent="0.2">
      <c r="A2" s="79"/>
      <c r="B2" s="87" t="s">
        <v>69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78"/>
      <c r="P2" s="92"/>
      <c r="Q2" s="105"/>
      <c r="R2" s="107" t="e">
        <f>VLOOKUP(S2,$R$83:$S$104,2,FALSE)</f>
        <v>#N/A</v>
      </c>
      <c r="S2" s="107" t="str">
        <f>Home!$B$7</f>
        <v>(None)</v>
      </c>
      <c r="T2" s="48" t="str">
        <f>"Selected LA- "&amp;S2</f>
        <v>Selected LA- (None)</v>
      </c>
    </row>
    <row r="3" spans="1:27" ht="18.75" customHeight="1" x14ac:dyDescent="0.2">
      <c r="A3" s="84"/>
      <c r="B3" s="85"/>
      <c r="C3" s="85"/>
      <c r="D3" s="124"/>
      <c r="E3" s="85"/>
      <c r="F3" s="85"/>
      <c r="G3" s="124"/>
      <c r="H3" s="124"/>
      <c r="I3" s="85"/>
      <c r="J3" s="85"/>
      <c r="K3" s="85"/>
      <c r="L3" s="85"/>
      <c r="M3" s="85"/>
      <c r="N3" s="85"/>
      <c r="O3" s="86"/>
      <c r="P3" s="92"/>
      <c r="Q3" s="105"/>
    </row>
    <row r="4" spans="1:27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6"/>
      <c r="P4" s="92"/>
      <c r="Q4" s="105"/>
      <c r="S4" s="154">
        <v>0</v>
      </c>
      <c r="T4" s="65">
        <v>21.5</v>
      </c>
    </row>
    <row r="5" spans="1:27" s="63" customFormat="1" ht="15" customHeight="1" x14ac:dyDescent="0.2">
      <c r="A5" s="80"/>
      <c r="B5" s="143" t="s">
        <v>113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81"/>
      <c r="P5" s="93"/>
      <c r="Q5" s="108"/>
      <c r="R5" s="153" t="s">
        <v>41</v>
      </c>
      <c r="S5" s="155" t="e">
        <f>#REF!</f>
        <v>#REF!</v>
      </c>
      <c r="T5" s="156" t="e">
        <f>S5</f>
        <v>#REF!</v>
      </c>
      <c r="U5" s="109"/>
      <c r="V5" s="109"/>
      <c r="W5" s="109"/>
      <c r="X5" s="109"/>
      <c r="Y5" s="109"/>
      <c r="Z5" s="109"/>
      <c r="AA5" s="109"/>
    </row>
    <row r="6" spans="1:27" ht="15" customHeight="1" x14ac:dyDescent="0.2">
      <c r="A6" s="79"/>
      <c r="B6" s="171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78"/>
      <c r="P6" s="92"/>
      <c r="Q6" s="105"/>
      <c r="R6" s="153" t="s">
        <v>45</v>
      </c>
      <c r="S6" s="178" t="e">
        <f>#REF!</f>
        <v>#REF!</v>
      </c>
      <c r="T6" s="156" t="e">
        <f>S6</f>
        <v>#REF!</v>
      </c>
    </row>
    <row r="7" spans="1:27" ht="12.75" x14ac:dyDescent="0.2">
      <c r="A7" s="137"/>
      <c r="B7" s="60"/>
      <c r="C7" s="60"/>
      <c r="D7" s="343" t="s">
        <v>53</v>
      </c>
      <c r="E7" s="345" t="s">
        <v>65</v>
      </c>
      <c r="F7" s="346"/>
      <c r="G7" s="346"/>
      <c r="H7" s="347"/>
      <c r="I7" s="345" t="s">
        <v>66</v>
      </c>
      <c r="J7" s="346"/>
      <c r="K7" s="346"/>
      <c r="L7" s="347"/>
      <c r="M7" s="60"/>
      <c r="N7" s="60"/>
      <c r="O7" s="78"/>
      <c r="P7" s="92"/>
      <c r="Q7" s="105"/>
      <c r="R7" s="153"/>
      <c r="S7" s="178"/>
      <c r="T7" s="156"/>
    </row>
    <row r="8" spans="1:27" s="68" customFormat="1" ht="36" customHeight="1" x14ac:dyDescent="0.2">
      <c r="A8" s="82"/>
      <c r="B8" s="216"/>
      <c r="C8" s="67"/>
      <c r="D8" s="344"/>
      <c r="E8" s="215" t="s">
        <v>64</v>
      </c>
      <c r="F8" s="168" t="s">
        <v>63</v>
      </c>
      <c r="G8" s="168" t="s">
        <v>67</v>
      </c>
      <c r="H8" s="168" t="s">
        <v>114</v>
      </c>
      <c r="I8" s="215" t="s">
        <v>64</v>
      </c>
      <c r="J8" s="168" t="s">
        <v>63</v>
      </c>
      <c r="K8" s="168" t="s">
        <v>62</v>
      </c>
      <c r="L8" s="139" t="s">
        <v>114</v>
      </c>
      <c r="M8" s="60"/>
      <c r="N8" s="60"/>
      <c r="O8" s="83"/>
      <c r="P8" s="94"/>
      <c r="Q8" s="111"/>
      <c r="R8" s="153" t="s">
        <v>42</v>
      </c>
      <c r="S8" s="177" t="e">
        <f>#REF!</f>
        <v>#REF!</v>
      </c>
      <c r="T8" s="177" t="e">
        <f>S8</f>
        <v>#REF!</v>
      </c>
      <c r="U8" s="114"/>
      <c r="V8" s="114"/>
      <c r="W8" s="114"/>
      <c r="X8" s="114"/>
      <c r="Y8" s="114"/>
      <c r="Z8" s="114"/>
      <c r="AA8" s="114"/>
    </row>
    <row r="9" spans="1:27" s="68" customFormat="1" ht="13.5" customHeight="1" x14ac:dyDescent="0.2">
      <c r="A9" s="82"/>
      <c r="B9" s="69" t="s">
        <v>0</v>
      </c>
      <c r="C9" s="67"/>
      <c r="D9" s="203">
        <v>70</v>
      </c>
      <c r="E9" s="208">
        <v>14</v>
      </c>
      <c r="F9" s="180">
        <v>20</v>
      </c>
      <c r="G9" s="180">
        <v>19</v>
      </c>
      <c r="H9" s="180">
        <v>17</v>
      </c>
      <c r="I9" s="271">
        <f t="shared" ref="I9:I33" si="0">E9/$D9</f>
        <v>0.2</v>
      </c>
      <c r="J9" s="272">
        <f t="shared" ref="J9:J33" si="1">F9/$D9</f>
        <v>0.2857142857142857</v>
      </c>
      <c r="K9" s="272">
        <f t="shared" ref="K9:K33" si="2">G9/$D9</f>
        <v>0.27142857142857141</v>
      </c>
      <c r="L9" s="274">
        <f t="shared" ref="L9:L33" si="3">H9/$D9</f>
        <v>0.24285714285714285</v>
      </c>
      <c r="M9" s="60"/>
      <c r="N9" s="60"/>
      <c r="O9" s="83"/>
      <c r="P9" s="94"/>
      <c r="Q9" s="111"/>
      <c r="R9" s="61" t="str">
        <f t="shared" ref="R9:R32" si="4">B9</f>
        <v>Bracknell Forest</v>
      </c>
      <c r="S9" s="115" t="b">
        <f>IF(R9=$S$76,#REF!)</f>
        <v>0</v>
      </c>
      <c r="U9" s="114"/>
      <c r="V9" s="114"/>
      <c r="W9" s="114"/>
      <c r="X9" s="114"/>
      <c r="Y9" s="114"/>
      <c r="Z9" s="114"/>
      <c r="AA9" s="114"/>
    </row>
    <row r="10" spans="1:27" s="68" customFormat="1" ht="13.5" customHeight="1" x14ac:dyDescent="0.2">
      <c r="A10" s="82"/>
      <c r="B10" s="69" t="s">
        <v>22</v>
      </c>
      <c r="C10" s="67"/>
      <c r="D10" s="203">
        <v>239</v>
      </c>
      <c r="E10" s="208">
        <v>29</v>
      </c>
      <c r="F10" s="180">
        <v>74</v>
      </c>
      <c r="G10" s="180">
        <v>75</v>
      </c>
      <c r="H10" s="180">
        <v>61</v>
      </c>
      <c r="I10" s="271">
        <f t="shared" si="0"/>
        <v>0.12133891213389121</v>
      </c>
      <c r="J10" s="272">
        <f t="shared" si="1"/>
        <v>0.30962343096234307</v>
      </c>
      <c r="K10" s="272">
        <f t="shared" si="2"/>
        <v>0.31380753138075312</v>
      </c>
      <c r="L10" s="274">
        <f t="shared" si="3"/>
        <v>0.25523012552301255</v>
      </c>
      <c r="M10" s="60"/>
      <c r="N10" s="60"/>
      <c r="O10" s="83"/>
      <c r="P10" s="94"/>
      <c r="Q10" s="111"/>
      <c r="R10" s="61" t="str">
        <f t="shared" si="4"/>
        <v>Brighton &amp; Hove</v>
      </c>
      <c r="S10" s="115" t="b">
        <f>IF(R10=$S$76,#REF!)</f>
        <v>0</v>
      </c>
      <c r="U10" s="114"/>
      <c r="V10" s="114"/>
      <c r="W10" s="114"/>
      <c r="X10" s="114"/>
      <c r="Y10" s="114"/>
      <c r="Z10" s="114"/>
      <c r="AA10" s="114"/>
    </row>
    <row r="11" spans="1:27" s="68" customFormat="1" ht="13.5" customHeight="1" x14ac:dyDescent="0.2">
      <c r="A11" s="82"/>
      <c r="B11" s="69" t="s">
        <v>8</v>
      </c>
      <c r="C11" s="67"/>
      <c r="D11" s="203">
        <v>240</v>
      </c>
      <c r="E11" s="208">
        <v>27</v>
      </c>
      <c r="F11" s="180">
        <v>72</v>
      </c>
      <c r="G11" s="180">
        <v>65</v>
      </c>
      <c r="H11" s="180">
        <v>76</v>
      </c>
      <c r="I11" s="271">
        <f t="shared" si="0"/>
        <v>0.1125</v>
      </c>
      <c r="J11" s="272">
        <f t="shared" si="1"/>
        <v>0.3</v>
      </c>
      <c r="K11" s="272">
        <f t="shared" si="2"/>
        <v>0.27083333333333331</v>
      </c>
      <c r="L11" s="274">
        <f t="shared" si="3"/>
        <v>0.31666666666666665</v>
      </c>
      <c r="M11" s="60"/>
      <c r="N11" s="60"/>
      <c r="O11" s="83"/>
      <c r="P11" s="94"/>
      <c r="Q11" s="111"/>
      <c r="R11" s="61" t="str">
        <f t="shared" si="4"/>
        <v>Buckinghamshire</v>
      </c>
      <c r="S11" s="115" t="b">
        <f>IF(R11=$S$76,#REF!)</f>
        <v>0</v>
      </c>
      <c r="U11" s="114"/>
      <c r="V11" s="114"/>
      <c r="W11" s="114"/>
      <c r="X11" s="114"/>
      <c r="Y11" s="114"/>
      <c r="Z11" s="114"/>
      <c r="AA11" s="114"/>
    </row>
    <row r="12" spans="1:27" s="68" customFormat="1" ht="13.5" customHeight="1" x14ac:dyDescent="0.2">
      <c r="A12" s="82"/>
      <c r="B12" s="69" t="s">
        <v>4</v>
      </c>
      <c r="C12" s="67"/>
      <c r="D12" s="203">
        <v>324</v>
      </c>
      <c r="E12" s="208">
        <v>46</v>
      </c>
      <c r="F12" s="180">
        <v>93</v>
      </c>
      <c r="G12" s="180">
        <v>80</v>
      </c>
      <c r="H12" s="180">
        <v>105</v>
      </c>
      <c r="I12" s="271">
        <f t="shared" si="0"/>
        <v>0.1419753086419753</v>
      </c>
      <c r="J12" s="272">
        <f t="shared" si="1"/>
        <v>0.28703703703703703</v>
      </c>
      <c r="K12" s="272">
        <f t="shared" si="2"/>
        <v>0.24691358024691357</v>
      </c>
      <c r="L12" s="274">
        <f t="shared" si="3"/>
        <v>0.32407407407407407</v>
      </c>
      <c r="M12" s="60"/>
      <c r="N12" s="60"/>
      <c r="O12" s="83"/>
      <c r="P12" s="94"/>
      <c r="Q12" s="111"/>
      <c r="R12" s="61" t="str">
        <f t="shared" si="4"/>
        <v>East Sussex</v>
      </c>
      <c r="S12" s="115" t="b">
        <f>IF(R12=$S$76,#REF!)</f>
        <v>0</v>
      </c>
      <c r="U12" s="114"/>
      <c r="V12" s="114"/>
      <c r="W12" s="114"/>
      <c r="X12" s="114"/>
      <c r="Y12" s="114"/>
      <c r="Z12" s="114"/>
      <c r="AA12" s="114"/>
    </row>
    <row r="13" spans="1:27" s="68" customFormat="1" ht="13.5" customHeight="1" x14ac:dyDescent="0.2">
      <c r="A13" s="82"/>
      <c r="B13" s="69" t="s">
        <v>6</v>
      </c>
      <c r="C13" s="67"/>
      <c r="D13" s="203">
        <v>418</v>
      </c>
      <c r="E13" s="208">
        <v>65</v>
      </c>
      <c r="F13" s="180">
        <v>137</v>
      </c>
      <c r="G13" s="180">
        <v>93</v>
      </c>
      <c r="H13" s="180">
        <v>122</v>
      </c>
      <c r="I13" s="271">
        <f t="shared" si="0"/>
        <v>0.15550239234449761</v>
      </c>
      <c r="J13" s="272">
        <f t="shared" si="1"/>
        <v>0.32775119617224879</v>
      </c>
      <c r="K13" s="272">
        <f t="shared" si="2"/>
        <v>0.22248803827751196</v>
      </c>
      <c r="L13" s="274">
        <f t="shared" si="3"/>
        <v>0.291866028708134</v>
      </c>
      <c r="M13" s="60"/>
      <c r="N13" s="60"/>
      <c r="O13" s="83"/>
      <c r="P13" s="94"/>
      <c r="Q13" s="111"/>
      <c r="R13" s="61" t="str">
        <f t="shared" si="4"/>
        <v>Hampshire</v>
      </c>
      <c r="S13" s="115" t="b">
        <f>IF(R13=$S$76,#REF!)</f>
        <v>0</v>
      </c>
      <c r="U13" s="114"/>
      <c r="V13" s="114"/>
      <c r="W13" s="114"/>
      <c r="X13" s="114"/>
      <c r="Y13" s="114"/>
      <c r="Z13" s="114"/>
      <c r="AA13" s="114"/>
    </row>
    <row r="14" spans="1:27" s="68" customFormat="1" ht="13.5" customHeight="1" x14ac:dyDescent="0.2">
      <c r="A14" s="82"/>
      <c r="B14" s="69" t="s">
        <v>1</v>
      </c>
      <c r="C14" s="67"/>
      <c r="D14" s="203">
        <v>76</v>
      </c>
      <c r="E14" s="208">
        <v>7</v>
      </c>
      <c r="F14" s="180">
        <v>21</v>
      </c>
      <c r="G14" s="180">
        <v>22</v>
      </c>
      <c r="H14" s="180">
        <v>26</v>
      </c>
      <c r="I14" s="271">
        <f t="shared" si="0"/>
        <v>9.2105263157894732E-2</v>
      </c>
      <c r="J14" s="272">
        <f t="shared" si="1"/>
        <v>0.27631578947368424</v>
      </c>
      <c r="K14" s="272">
        <f t="shared" si="2"/>
        <v>0.28947368421052633</v>
      </c>
      <c r="L14" s="274">
        <f t="shared" si="3"/>
        <v>0.34210526315789475</v>
      </c>
      <c r="M14" s="60"/>
      <c r="N14" s="60"/>
      <c r="O14" s="83"/>
      <c r="P14" s="94"/>
      <c r="Q14" s="111"/>
      <c r="R14" s="61" t="str">
        <f t="shared" si="4"/>
        <v>Isle of Wight</v>
      </c>
      <c r="S14" s="115" t="b">
        <f>IF(R14=$S$76,#REF!)</f>
        <v>0</v>
      </c>
      <c r="U14" s="114"/>
      <c r="V14" s="114"/>
      <c r="W14" s="114"/>
      <c r="X14" s="114"/>
      <c r="Y14" s="114"/>
      <c r="Z14" s="114"/>
      <c r="AA14" s="114"/>
    </row>
    <row r="15" spans="1:27" s="68" customFormat="1" ht="13.5" customHeight="1" x14ac:dyDescent="0.2">
      <c r="A15" s="82"/>
      <c r="B15" s="69" t="s">
        <v>9</v>
      </c>
      <c r="C15" s="67"/>
      <c r="D15" s="203">
        <v>730</v>
      </c>
      <c r="E15" s="208">
        <v>115</v>
      </c>
      <c r="F15" s="180">
        <v>209</v>
      </c>
      <c r="G15" s="180">
        <v>177</v>
      </c>
      <c r="H15" s="180">
        <v>229</v>
      </c>
      <c r="I15" s="271">
        <f t="shared" si="0"/>
        <v>0.15753424657534246</v>
      </c>
      <c r="J15" s="272">
        <f t="shared" si="1"/>
        <v>0.28630136986301369</v>
      </c>
      <c r="K15" s="272">
        <f t="shared" si="2"/>
        <v>0.24246575342465754</v>
      </c>
      <c r="L15" s="274">
        <f t="shared" si="3"/>
        <v>0.31369863013698629</v>
      </c>
      <c r="M15" s="60"/>
      <c r="N15" s="60"/>
      <c r="O15" s="83"/>
      <c r="P15" s="94"/>
      <c r="Q15" s="111"/>
      <c r="R15" s="61" t="str">
        <f t="shared" si="4"/>
        <v>Kent</v>
      </c>
      <c r="S15" s="115" t="b">
        <f>IF(R15=$S$76,#REF!)</f>
        <v>0</v>
      </c>
      <c r="U15" s="114"/>
      <c r="V15" s="114"/>
      <c r="W15" s="114"/>
      <c r="X15" s="114"/>
      <c r="Y15" s="114"/>
      <c r="Z15" s="114"/>
      <c r="AA15" s="114"/>
    </row>
    <row r="16" spans="1:27" s="68" customFormat="1" ht="13.5" customHeight="1" x14ac:dyDescent="0.2">
      <c r="A16" s="82"/>
      <c r="B16" s="69" t="s">
        <v>2</v>
      </c>
      <c r="C16" s="67"/>
      <c r="D16" s="203">
        <v>137</v>
      </c>
      <c r="E16" s="208">
        <v>25</v>
      </c>
      <c r="F16" s="180">
        <v>46</v>
      </c>
      <c r="G16" s="180">
        <v>33</v>
      </c>
      <c r="H16" s="180">
        <v>33</v>
      </c>
      <c r="I16" s="271">
        <f t="shared" si="0"/>
        <v>0.18248175182481752</v>
      </c>
      <c r="J16" s="272">
        <f t="shared" si="1"/>
        <v>0.33576642335766421</v>
      </c>
      <c r="K16" s="272">
        <f t="shared" si="2"/>
        <v>0.24087591240875914</v>
      </c>
      <c r="L16" s="274">
        <f t="shared" si="3"/>
        <v>0.24087591240875914</v>
      </c>
      <c r="M16" s="60"/>
      <c r="N16" s="60"/>
      <c r="O16" s="83"/>
      <c r="P16" s="94"/>
      <c r="Q16" s="111"/>
      <c r="R16" s="61" t="str">
        <f t="shared" si="4"/>
        <v>Medway</v>
      </c>
      <c r="S16" s="115" t="b">
        <f>IF(R16=$S$76,#REF!)</f>
        <v>0</v>
      </c>
      <c r="U16" s="114"/>
      <c r="V16" s="114"/>
      <c r="W16" s="114"/>
      <c r="X16" s="114"/>
      <c r="Y16" s="114"/>
      <c r="Z16" s="114"/>
      <c r="AA16" s="114"/>
    </row>
    <row r="17" spans="1:27" s="68" customFormat="1" ht="13.5" customHeight="1" x14ac:dyDescent="0.2">
      <c r="A17" s="82"/>
      <c r="B17" s="69" t="s">
        <v>10</v>
      </c>
      <c r="C17" s="67"/>
      <c r="D17" s="203">
        <v>152</v>
      </c>
      <c r="E17" s="208">
        <v>16</v>
      </c>
      <c r="F17" s="180">
        <v>46</v>
      </c>
      <c r="G17" s="180">
        <v>41</v>
      </c>
      <c r="H17" s="180">
        <v>49</v>
      </c>
      <c r="I17" s="271">
        <f t="shared" si="0"/>
        <v>0.10526315789473684</v>
      </c>
      <c r="J17" s="272">
        <f t="shared" si="1"/>
        <v>0.30263157894736842</v>
      </c>
      <c r="K17" s="272">
        <f t="shared" si="2"/>
        <v>0.26973684210526316</v>
      </c>
      <c r="L17" s="274">
        <f t="shared" si="3"/>
        <v>0.32236842105263158</v>
      </c>
      <c r="M17" s="60"/>
      <c r="N17" s="60"/>
      <c r="O17" s="83"/>
      <c r="P17" s="94"/>
      <c r="Q17" s="111"/>
      <c r="R17" s="61" t="str">
        <f t="shared" si="4"/>
        <v>Milton Keynes</v>
      </c>
      <c r="S17" s="115" t="b">
        <f>IF(R17=$S$76,#REF!)</f>
        <v>0</v>
      </c>
      <c r="U17" s="114"/>
      <c r="V17" s="114"/>
      <c r="W17" s="114"/>
      <c r="X17" s="114"/>
      <c r="Y17" s="114"/>
      <c r="Z17" s="114"/>
      <c r="AA17" s="114"/>
    </row>
    <row r="18" spans="1:27" s="68" customFormat="1" ht="13.5" customHeight="1" x14ac:dyDescent="0.2">
      <c r="A18" s="82"/>
      <c r="B18" s="69" t="s">
        <v>11</v>
      </c>
      <c r="C18" s="67"/>
      <c r="D18" s="203">
        <v>360</v>
      </c>
      <c r="E18" s="208">
        <v>61</v>
      </c>
      <c r="F18" s="180">
        <v>103</v>
      </c>
      <c r="G18" s="180">
        <v>72</v>
      </c>
      <c r="H18" s="180">
        <v>124</v>
      </c>
      <c r="I18" s="271">
        <f t="shared" si="0"/>
        <v>0.16944444444444445</v>
      </c>
      <c r="J18" s="272">
        <f t="shared" si="1"/>
        <v>0.28611111111111109</v>
      </c>
      <c r="K18" s="272">
        <f t="shared" si="2"/>
        <v>0.2</v>
      </c>
      <c r="L18" s="274">
        <f t="shared" si="3"/>
        <v>0.34444444444444444</v>
      </c>
      <c r="M18" s="60"/>
      <c r="N18" s="60"/>
      <c r="O18" s="83"/>
      <c r="P18" s="94"/>
      <c r="Q18" s="111"/>
      <c r="R18" s="61" t="str">
        <f t="shared" si="4"/>
        <v>Oxfordshire</v>
      </c>
      <c r="S18" s="115" t="b">
        <f>IF(R18=$S$76,#REF!)</f>
        <v>0</v>
      </c>
      <c r="U18" s="114"/>
      <c r="V18" s="114"/>
      <c r="W18" s="114"/>
      <c r="X18" s="114"/>
      <c r="Y18" s="114"/>
      <c r="Z18" s="114"/>
      <c r="AA18" s="114"/>
    </row>
    <row r="19" spans="1:27" s="68" customFormat="1" ht="13.5" customHeight="1" x14ac:dyDescent="0.2">
      <c r="A19" s="82"/>
      <c r="B19" s="69" t="s">
        <v>12</v>
      </c>
      <c r="C19" s="67"/>
      <c r="D19" s="203">
        <v>171</v>
      </c>
      <c r="E19" s="208">
        <v>36</v>
      </c>
      <c r="F19" s="180">
        <v>52</v>
      </c>
      <c r="G19" s="180">
        <v>30</v>
      </c>
      <c r="H19" s="180">
        <v>53</v>
      </c>
      <c r="I19" s="271">
        <f t="shared" si="0"/>
        <v>0.21052631578947367</v>
      </c>
      <c r="J19" s="272">
        <f t="shared" si="1"/>
        <v>0.30409356725146197</v>
      </c>
      <c r="K19" s="272">
        <f t="shared" si="2"/>
        <v>0.17543859649122806</v>
      </c>
      <c r="L19" s="274">
        <f t="shared" si="3"/>
        <v>0.30994152046783624</v>
      </c>
      <c r="M19" s="60"/>
      <c r="N19" s="60"/>
      <c r="O19" s="83"/>
      <c r="P19" s="94"/>
      <c r="Q19" s="111"/>
      <c r="R19" s="61" t="str">
        <f t="shared" si="4"/>
        <v>Portsmouth</v>
      </c>
      <c r="S19" s="115" t="b">
        <f>IF(R19=$S$76,#REF!)</f>
        <v>0</v>
      </c>
      <c r="U19" s="114"/>
      <c r="V19" s="114"/>
      <c r="W19" s="114"/>
      <c r="X19" s="114"/>
      <c r="Y19" s="114"/>
      <c r="Z19" s="114"/>
      <c r="AA19" s="114"/>
    </row>
    <row r="20" spans="1:27" s="68" customFormat="1" ht="13.5" customHeight="1" x14ac:dyDescent="0.2">
      <c r="A20" s="82"/>
      <c r="B20" s="69" t="s">
        <v>3</v>
      </c>
      <c r="C20" s="67"/>
      <c r="D20" s="203">
        <v>104</v>
      </c>
      <c r="E20" s="209">
        <v>9</v>
      </c>
      <c r="F20" s="181">
        <v>29</v>
      </c>
      <c r="G20" s="181">
        <v>27</v>
      </c>
      <c r="H20" s="181">
        <v>39</v>
      </c>
      <c r="I20" s="271">
        <f t="shared" si="0"/>
        <v>8.6538461538461536E-2</v>
      </c>
      <c r="J20" s="272">
        <f t="shared" si="1"/>
        <v>0.27884615384615385</v>
      </c>
      <c r="K20" s="272">
        <f t="shared" si="2"/>
        <v>0.25961538461538464</v>
      </c>
      <c r="L20" s="274">
        <f t="shared" si="3"/>
        <v>0.375</v>
      </c>
      <c r="M20" s="60"/>
      <c r="N20" s="60"/>
      <c r="O20" s="83"/>
      <c r="P20" s="94"/>
      <c r="Q20" s="111"/>
      <c r="R20" s="61" t="str">
        <f t="shared" si="4"/>
        <v>Reading</v>
      </c>
      <c r="S20" s="115" t="b">
        <f>IF(R20=$S$76,#REF!)</f>
        <v>0</v>
      </c>
      <c r="U20" s="114"/>
      <c r="V20" s="114"/>
      <c r="W20" s="114"/>
      <c r="X20" s="114"/>
      <c r="Y20" s="114"/>
      <c r="Z20" s="114"/>
      <c r="AA20" s="114"/>
    </row>
    <row r="21" spans="1:27" s="68" customFormat="1" ht="13.5" customHeight="1" x14ac:dyDescent="0.2">
      <c r="A21" s="82"/>
      <c r="B21" s="69" t="s">
        <v>13</v>
      </c>
      <c r="C21" s="67"/>
      <c r="D21" s="203">
        <v>88</v>
      </c>
      <c r="E21" s="208">
        <v>13</v>
      </c>
      <c r="F21" s="180">
        <v>24</v>
      </c>
      <c r="G21" s="180">
        <v>21</v>
      </c>
      <c r="H21" s="180">
        <v>30</v>
      </c>
      <c r="I21" s="271">
        <f t="shared" si="0"/>
        <v>0.14772727272727273</v>
      </c>
      <c r="J21" s="272">
        <f t="shared" si="1"/>
        <v>0.27272727272727271</v>
      </c>
      <c r="K21" s="272">
        <f t="shared" si="2"/>
        <v>0.23863636363636365</v>
      </c>
      <c r="L21" s="274">
        <f t="shared" si="3"/>
        <v>0.34090909090909088</v>
      </c>
      <c r="M21" s="60"/>
      <c r="N21" s="60"/>
      <c r="O21" s="83"/>
      <c r="P21" s="94"/>
      <c r="Q21" s="111"/>
      <c r="R21" s="61" t="str">
        <f t="shared" si="4"/>
        <v>Slough</v>
      </c>
      <c r="S21" s="115" t="b">
        <f>IF(R21=$S$76,#REF!)</f>
        <v>0</v>
      </c>
      <c r="U21" s="114"/>
      <c r="V21" s="114"/>
      <c r="W21" s="114"/>
      <c r="X21" s="114"/>
      <c r="Y21" s="114"/>
      <c r="Z21" s="114"/>
      <c r="AA21" s="114"/>
    </row>
    <row r="22" spans="1:27" s="68" customFormat="1" ht="13.5" customHeight="1" x14ac:dyDescent="0.2">
      <c r="A22" s="82"/>
      <c r="B22" s="69" t="s">
        <v>28</v>
      </c>
      <c r="C22" s="67"/>
      <c r="D22" s="203">
        <v>272</v>
      </c>
      <c r="E22" s="208">
        <v>44</v>
      </c>
      <c r="F22" s="180">
        <v>66</v>
      </c>
      <c r="G22" s="180">
        <v>67</v>
      </c>
      <c r="H22" s="180">
        <v>95</v>
      </c>
      <c r="I22" s="271">
        <f t="shared" si="0"/>
        <v>0.16176470588235295</v>
      </c>
      <c r="J22" s="272">
        <f t="shared" si="1"/>
        <v>0.24264705882352941</v>
      </c>
      <c r="K22" s="272">
        <f t="shared" si="2"/>
        <v>0.24632352941176472</v>
      </c>
      <c r="L22" s="274">
        <f t="shared" si="3"/>
        <v>0.34926470588235292</v>
      </c>
      <c r="M22" s="60"/>
      <c r="N22" s="60"/>
      <c r="O22" s="83"/>
      <c r="P22" s="94"/>
      <c r="Q22" s="111"/>
      <c r="R22" s="61" t="str">
        <f t="shared" si="4"/>
        <v>Somerset</v>
      </c>
      <c r="S22" s="115" t="b">
        <f>IF(R22=$S$76,#REF!)</f>
        <v>0</v>
      </c>
      <c r="U22" s="114"/>
      <c r="V22" s="114"/>
      <c r="W22" s="114"/>
      <c r="X22" s="114"/>
      <c r="Y22" s="114"/>
      <c r="Z22" s="114"/>
      <c r="AA22" s="114"/>
    </row>
    <row r="23" spans="1:27" s="68" customFormat="1" ht="13.5" customHeight="1" x14ac:dyDescent="0.2">
      <c r="A23" s="82"/>
      <c r="B23" s="69" t="s">
        <v>14</v>
      </c>
      <c r="C23" s="67"/>
      <c r="D23" s="203">
        <v>126</v>
      </c>
      <c r="E23" s="208">
        <v>24</v>
      </c>
      <c r="F23" s="180">
        <v>35</v>
      </c>
      <c r="G23" s="180">
        <v>36</v>
      </c>
      <c r="H23" s="180">
        <v>31</v>
      </c>
      <c r="I23" s="271">
        <f t="shared" si="0"/>
        <v>0.19047619047619047</v>
      </c>
      <c r="J23" s="272">
        <f t="shared" si="1"/>
        <v>0.27777777777777779</v>
      </c>
      <c r="K23" s="272">
        <f t="shared" si="2"/>
        <v>0.2857142857142857</v>
      </c>
      <c r="L23" s="274">
        <f t="shared" si="3"/>
        <v>0.24603174603174602</v>
      </c>
      <c r="M23" s="60"/>
      <c r="N23" s="60"/>
      <c r="O23" s="83"/>
      <c r="P23" s="94"/>
      <c r="Q23" s="111"/>
      <c r="R23" s="61" t="str">
        <f t="shared" si="4"/>
        <v>Southampton</v>
      </c>
      <c r="S23" s="115" t="b">
        <f>IF(R23=$S$76,#REF!)</f>
        <v>0</v>
      </c>
      <c r="U23" s="114"/>
      <c r="V23" s="114"/>
      <c r="W23" s="114"/>
      <c r="X23" s="114"/>
      <c r="Y23" s="114"/>
      <c r="Z23" s="114"/>
      <c r="AA23" s="114"/>
    </row>
    <row r="24" spans="1:27" s="68" customFormat="1" ht="13.5" customHeight="1" x14ac:dyDescent="0.2">
      <c r="A24" s="82"/>
      <c r="B24" s="69" t="s">
        <v>7</v>
      </c>
      <c r="C24" s="67"/>
      <c r="D24" s="203">
        <v>575</v>
      </c>
      <c r="E24" s="208">
        <v>82</v>
      </c>
      <c r="F24" s="180">
        <v>177</v>
      </c>
      <c r="G24" s="180">
        <v>130</v>
      </c>
      <c r="H24" s="180">
        <v>186</v>
      </c>
      <c r="I24" s="271">
        <f t="shared" si="0"/>
        <v>0.14260869565217391</v>
      </c>
      <c r="J24" s="272">
        <f t="shared" si="1"/>
        <v>0.30782608695652175</v>
      </c>
      <c r="K24" s="272">
        <f t="shared" si="2"/>
        <v>0.22608695652173913</v>
      </c>
      <c r="L24" s="274">
        <f t="shared" si="3"/>
        <v>0.32347826086956522</v>
      </c>
      <c r="M24" s="60"/>
      <c r="N24" s="60"/>
      <c r="O24" s="83"/>
      <c r="P24" s="94"/>
      <c r="Q24" s="111"/>
      <c r="R24" s="61" t="str">
        <f t="shared" si="4"/>
        <v>Surrey</v>
      </c>
      <c r="S24" s="115" t="b">
        <f>IF(R24=$S$76,#REF!)</f>
        <v>0</v>
      </c>
      <c r="U24" s="114"/>
      <c r="V24" s="114"/>
      <c r="W24" s="114"/>
      <c r="X24" s="114"/>
      <c r="Y24" s="114"/>
      <c r="Z24" s="114"/>
      <c r="AA24" s="114"/>
    </row>
    <row r="25" spans="1:27" s="68" customFormat="1" ht="13.5" customHeight="1" x14ac:dyDescent="0.2">
      <c r="A25" s="174"/>
      <c r="B25" s="69" t="s">
        <v>44</v>
      </c>
      <c r="C25" s="67"/>
      <c r="D25" s="203">
        <v>115</v>
      </c>
      <c r="E25" s="208">
        <v>14</v>
      </c>
      <c r="F25" s="180">
        <v>26</v>
      </c>
      <c r="G25" s="180">
        <v>27</v>
      </c>
      <c r="H25" s="180">
        <v>48</v>
      </c>
      <c r="I25" s="271">
        <f t="shared" si="0"/>
        <v>0.12173913043478261</v>
      </c>
      <c r="J25" s="272">
        <f t="shared" si="1"/>
        <v>0.22608695652173913</v>
      </c>
      <c r="K25" s="272">
        <f t="shared" si="2"/>
        <v>0.23478260869565218</v>
      </c>
      <c r="L25" s="274">
        <f t="shared" si="3"/>
        <v>0.41739130434782606</v>
      </c>
      <c r="M25" s="60"/>
      <c r="N25" s="60"/>
      <c r="O25" s="83"/>
      <c r="P25" s="94"/>
      <c r="Q25" s="111"/>
      <c r="R25" s="61" t="str">
        <f t="shared" si="4"/>
        <v>Swindon</v>
      </c>
      <c r="S25" s="115" t="b">
        <f>IF(R25=$S$76,#REF!)</f>
        <v>0</v>
      </c>
      <c r="U25" s="114"/>
      <c r="V25" s="114"/>
      <c r="W25" s="114"/>
      <c r="X25" s="114"/>
      <c r="Y25" s="114"/>
      <c r="Z25" s="114"/>
      <c r="AA25" s="114"/>
    </row>
    <row r="26" spans="1:27" s="68" customFormat="1" ht="13.5" customHeight="1" x14ac:dyDescent="0.2">
      <c r="A26" s="174"/>
      <c r="B26" s="69" t="s">
        <v>82</v>
      </c>
      <c r="C26" s="67"/>
      <c r="D26" s="203">
        <v>87</v>
      </c>
      <c r="E26" s="208">
        <v>3</v>
      </c>
      <c r="F26" s="180">
        <v>33</v>
      </c>
      <c r="G26" s="180">
        <v>23</v>
      </c>
      <c r="H26" s="180">
        <v>28</v>
      </c>
      <c r="I26" s="271">
        <f t="shared" si="0"/>
        <v>3.4482758620689655E-2</v>
      </c>
      <c r="J26" s="272">
        <f t="shared" si="1"/>
        <v>0.37931034482758619</v>
      </c>
      <c r="K26" s="272">
        <f t="shared" si="2"/>
        <v>0.26436781609195403</v>
      </c>
      <c r="L26" s="274">
        <f t="shared" si="3"/>
        <v>0.32183908045977011</v>
      </c>
      <c r="M26" s="60"/>
      <c r="N26" s="60"/>
      <c r="O26" s="83"/>
      <c r="P26" s="94"/>
      <c r="Q26" s="111"/>
      <c r="R26" s="61" t="str">
        <f t="shared" si="4"/>
        <v>Torbay</v>
      </c>
      <c r="S26" s="115" t="b">
        <f>IF(R26=$S$76,#REF!)</f>
        <v>0</v>
      </c>
      <c r="U26" s="114"/>
      <c r="V26" s="114"/>
      <c r="W26" s="114"/>
      <c r="X26" s="114"/>
      <c r="Y26" s="114"/>
      <c r="Z26" s="114"/>
      <c r="AA26" s="114"/>
    </row>
    <row r="27" spans="1:27" s="68" customFormat="1" ht="13.5" customHeight="1" x14ac:dyDescent="0.2">
      <c r="A27" s="82"/>
      <c r="B27" s="69" t="s">
        <v>15</v>
      </c>
      <c r="C27" s="67"/>
      <c r="D27" s="203">
        <v>91</v>
      </c>
      <c r="E27" s="208">
        <v>14</v>
      </c>
      <c r="F27" s="180">
        <v>26</v>
      </c>
      <c r="G27" s="180">
        <v>25</v>
      </c>
      <c r="H27" s="180">
        <v>26</v>
      </c>
      <c r="I27" s="271">
        <f t="shared" si="0"/>
        <v>0.15384615384615385</v>
      </c>
      <c r="J27" s="272">
        <f t="shared" si="1"/>
        <v>0.2857142857142857</v>
      </c>
      <c r="K27" s="272">
        <f t="shared" si="2"/>
        <v>0.27472527472527475</v>
      </c>
      <c r="L27" s="274">
        <f t="shared" si="3"/>
        <v>0.2857142857142857</v>
      </c>
      <c r="M27" s="60"/>
      <c r="N27" s="60"/>
      <c r="O27" s="83"/>
      <c r="P27" s="94"/>
      <c r="Q27" s="111"/>
      <c r="R27" s="61" t="str">
        <f t="shared" si="4"/>
        <v>West Berkshire</v>
      </c>
      <c r="S27" s="115" t="b">
        <f>IF(R27=$S$76,#REF!)</f>
        <v>0</v>
      </c>
      <c r="U27" s="114"/>
      <c r="V27" s="114"/>
      <c r="W27" s="114"/>
      <c r="X27" s="114"/>
      <c r="Y27" s="114"/>
      <c r="Z27" s="114"/>
      <c r="AA27" s="114"/>
    </row>
    <row r="28" spans="1:27" s="68" customFormat="1" ht="13.5" customHeight="1" x14ac:dyDescent="0.2">
      <c r="A28" s="82"/>
      <c r="B28" s="69" t="s">
        <v>5</v>
      </c>
      <c r="C28" s="67"/>
      <c r="D28" s="203">
        <v>445</v>
      </c>
      <c r="E28" s="208">
        <v>62</v>
      </c>
      <c r="F28" s="180">
        <v>127</v>
      </c>
      <c r="G28" s="180">
        <v>122</v>
      </c>
      <c r="H28" s="180">
        <v>134</v>
      </c>
      <c r="I28" s="271">
        <f t="shared" si="0"/>
        <v>0.1393258426966292</v>
      </c>
      <c r="J28" s="272">
        <f t="shared" si="1"/>
        <v>0.28539325842696628</v>
      </c>
      <c r="K28" s="272">
        <f t="shared" si="2"/>
        <v>0.27415730337078653</v>
      </c>
      <c r="L28" s="274">
        <f t="shared" si="3"/>
        <v>0.30112359550561796</v>
      </c>
      <c r="M28" s="60"/>
      <c r="N28" s="60"/>
      <c r="O28" s="83"/>
      <c r="P28" s="94"/>
      <c r="Q28" s="111"/>
      <c r="R28" s="61" t="str">
        <f t="shared" si="4"/>
        <v>West Sussex</v>
      </c>
      <c r="S28" s="115" t="b">
        <f>IF(R28=$S$76,#REF!)</f>
        <v>0</v>
      </c>
      <c r="U28" s="114"/>
      <c r="V28" s="114"/>
      <c r="W28" s="114"/>
      <c r="X28" s="114"/>
      <c r="Y28" s="114"/>
      <c r="Z28" s="114"/>
      <c r="AA28" s="114"/>
    </row>
    <row r="29" spans="1:27" s="68" customFormat="1" ht="13.5" customHeight="1" x14ac:dyDescent="0.2">
      <c r="A29" s="82"/>
      <c r="B29" s="69" t="s">
        <v>21</v>
      </c>
      <c r="C29" s="67"/>
      <c r="D29" s="204">
        <v>56</v>
      </c>
      <c r="E29" s="209">
        <v>11</v>
      </c>
      <c r="F29" s="181">
        <v>20</v>
      </c>
      <c r="G29" s="181">
        <v>11</v>
      </c>
      <c r="H29" s="181">
        <v>14</v>
      </c>
      <c r="I29" s="271">
        <f t="shared" si="0"/>
        <v>0.19642857142857142</v>
      </c>
      <c r="J29" s="272">
        <f t="shared" si="1"/>
        <v>0.35714285714285715</v>
      </c>
      <c r="K29" s="272">
        <f t="shared" si="2"/>
        <v>0.19642857142857142</v>
      </c>
      <c r="L29" s="274">
        <f t="shared" si="3"/>
        <v>0.25</v>
      </c>
      <c r="M29" s="60"/>
      <c r="N29" s="60"/>
      <c r="O29" s="83"/>
      <c r="P29" s="94"/>
      <c r="Q29" s="111"/>
      <c r="R29" s="61" t="str">
        <f t="shared" si="4"/>
        <v>Windsor &amp; Maidenhead</v>
      </c>
      <c r="S29" s="115" t="b">
        <f>IF(R29=$S$76,#REF!)</f>
        <v>0</v>
      </c>
      <c r="U29" s="114"/>
      <c r="V29" s="114"/>
      <c r="W29" s="114"/>
      <c r="X29" s="114"/>
      <c r="Y29" s="114"/>
      <c r="Z29" s="114"/>
      <c r="AA29" s="114"/>
    </row>
    <row r="30" spans="1:27" s="68" customFormat="1" ht="13.5" customHeight="1" x14ac:dyDescent="0.2">
      <c r="A30" s="82"/>
      <c r="B30" s="69" t="s">
        <v>16</v>
      </c>
      <c r="C30" s="67"/>
      <c r="D30" s="204">
        <v>61</v>
      </c>
      <c r="E30" s="209">
        <v>7</v>
      </c>
      <c r="F30" s="181">
        <v>18</v>
      </c>
      <c r="G30" s="181">
        <v>13</v>
      </c>
      <c r="H30" s="181">
        <v>23</v>
      </c>
      <c r="I30" s="271">
        <f t="shared" si="0"/>
        <v>0.11475409836065574</v>
      </c>
      <c r="J30" s="272">
        <f t="shared" si="1"/>
        <v>0.29508196721311475</v>
      </c>
      <c r="K30" s="272">
        <f t="shared" si="2"/>
        <v>0.21311475409836064</v>
      </c>
      <c r="L30" s="274">
        <f t="shared" si="3"/>
        <v>0.37704918032786883</v>
      </c>
      <c r="M30" s="60"/>
      <c r="N30" s="60"/>
      <c r="O30" s="83"/>
      <c r="P30" s="94"/>
      <c r="Q30" s="111"/>
      <c r="R30" s="61" t="str">
        <f t="shared" si="4"/>
        <v>Wokingham</v>
      </c>
      <c r="S30" s="115" t="b">
        <f>IF(R30=$S$76,#REF!)</f>
        <v>0</v>
      </c>
      <c r="U30" s="114"/>
      <c r="V30" s="114"/>
      <c r="W30" s="114"/>
      <c r="X30" s="114"/>
      <c r="Y30" s="114"/>
      <c r="Z30" s="114"/>
      <c r="AA30" s="114"/>
    </row>
    <row r="31" spans="1:27" s="68" customFormat="1" ht="13.5" customHeight="1" x14ac:dyDescent="0.2">
      <c r="A31" s="82"/>
      <c r="B31" s="88" t="s">
        <v>23</v>
      </c>
      <c r="C31" s="67"/>
      <c r="D31" s="205">
        <v>4460</v>
      </c>
      <c r="E31" s="210">
        <v>660</v>
      </c>
      <c r="F31" s="182">
        <v>1330</v>
      </c>
      <c r="G31" s="182">
        <v>1090</v>
      </c>
      <c r="H31" s="182">
        <v>1380</v>
      </c>
      <c r="I31" s="271">
        <f t="shared" si="0"/>
        <v>0.14798206278026907</v>
      </c>
      <c r="J31" s="272">
        <f t="shared" si="1"/>
        <v>0.2982062780269058</v>
      </c>
      <c r="K31" s="272">
        <f t="shared" si="2"/>
        <v>0.24439461883408073</v>
      </c>
      <c r="L31" s="274">
        <f t="shared" si="3"/>
        <v>0.3094170403587444</v>
      </c>
      <c r="M31" s="60"/>
      <c r="N31" s="60"/>
      <c r="O31" s="83"/>
      <c r="P31" s="94"/>
      <c r="Q31" s="111"/>
      <c r="R31" s="61" t="str">
        <f t="shared" si="4"/>
        <v>South East</v>
      </c>
      <c r="S31" s="115" t="b">
        <f>IF(R31=$S$76,#REF!)</f>
        <v>0</v>
      </c>
      <c r="U31" s="114"/>
      <c r="V31" s="114"/>
      <c r="W31" s="114"/>
      <c r="X31" s="114"/>
      <c r="Y31" s="114"/>
      <c r="Z31" s="114"/>
      <c r="AA31" s="114"/>
    </row>
    <row r="32" spans="1:27" s="68" customFormat="1" ht="13.5" customHeight="1" x14ac:dyDescent="0.2">
      <c r="A32" s="174"/>
      <c r="B32" s="185" t="s">
        <v>46</v>
      </c>
      <c r="C32" s="67"/>
      <c r="D32" s="206">
        <v>2840</v>
      </c>
      <c r="E32" s="211">
        <v>360</v>
      </c>
      <c r="F32" s="186">
        <v>810</v>
      </c>
      <c r="G32" s="186">
        <v>690</v>
      </c>
      <c r="H32" s="186">
        <v>990</v>
      </c>
      <c r="I32" s="271">
        <f t="shared" si="0"/>
        <v>0.12676056338028169</v>
      </c>
      <c r="J32" s="272">
        <f t="shared" si="1"/>
        <v>0.28521126760563381</v>
      </c>
      <c r="K32" s="272">
        <f t="shared" si="2"/>
        <v>0.24295774647887325</v>
      </c>
      <c r="L32" s="274">
        <f t="shared" si="3"/>
        <v>0.34859154929577463</v>
      </c>
      <c r="M32" s="60"/>
      <c r="N32" s="60"/>
      <c r="O32" s="83"/>
      <c r="P32" s="94"/>
      <c r="Q32" s="111"/>
      <c r="R32" s="175" t="str">
        <f t="shared" si="4"/>
        <v>South West</v>
      </c>
      <c r="S32" s="115" t="b">
        <f>IF(R32=$S$76,#REF!)</f>
        <v>0</v>
      </c>
      <c r="U32" s="114"/>
      <c r="V32" s="114"/>
      <c r="W32" s="114"/>
      <c r="X32" s="114"/>
      <c r="Y32" s="114"/>
      <c r="Z32" s="114"/>
      <c r="AA32" s="114"/>
    </row>
    <row r="33" spans="1:27" s="65" customFormat="1" ht="13.5" customHeight="1" x14ac:dyDescent="0.2">
      <c r="A33" s="79"/>
      <c r="B33" s="146" t="s">
        <v>40</v>
      </c>
      <c r="C33" s="58"/>
      <c r="D33" s="207">
        <v>30670</v>
      </c>
      <c r="E33" s="212">
        <v>4640</v>
      </c>
      <c r="F33" s="147">
        <v>9400</v>
      </c>
      <c r="G33" s="147">
        <v>7460</v>
      </c>
      <c r="H33" s="147">
        <v>9170</v>
      </c>
      <c r="I33" s="271">
        <f t="shared" si="0"/>
        <v>0.15128790348875124</v>
      </c>
      <c r="J33" s="272">
        <f t="shared" si="1"/>
        <v>0.30648842517117703</v>
      </c>
      <c r="K33" s="272">
        <f t="shared" si="2"/>
        <v>0.24323443104010434</v>
      </c>
      <c r="L33" s="274">
        <f t="shared" si="3"/>
        <v>0.29898924029996737</v>
      </c>
      <c r="M33" s="60"/>
      <c r="N33" s="60"/>
      <c r="O33" s="78"/>
      <c r="P33" s="92"/>
      <c r="Q33" s="105"/>
      <c r="U33" s="114"/>
      <c r="V33" s="114"/>
      <c r="W33" s="114"/>
      <c r="X33" s="114"/>
      <c r="Y33" s="114"/>
      <c r="Z33" s="114"/>
      <c r="AA33" s="114"/>
    </row>
    <row r="34" spans="1:27" s="65" customFormat="1" ht="12" customHeight="1" x14ac:dyDescent="0.2">
      <c r="A34" s="79"/>
      <c r="B34" s="342"/>
      <c r="C34" s="342"/>
      <c r="D34" s="342"/>
      <c r="E34" s="342"/>
      <c r="F34" s="342"/>
      <c r="G34" s="342"/>
      <c r="H34" s="342"/>
      <c r="I34" s="342"/>
      <c r="J34" s="102"/>
      <c r="K34" s="102"/>
      <c r="L34" s="102"/>
      <c r="M34" s="102"/>
      <c r="N34" s="102"/>
      <c r="O34" s="78"/>
      <c r="P34" s="92"/>
      <c r="Q34" s="105"/>
      <c r="U34" s="114"/>
      <c r="V34" s="114"/>
      <c r="W34" s="114"/>
      <c r="X34" s="114"/>
      <c r="Y34" s="114"/>
      <c r="Z34" s="114"/>
      <c r="AA34" s="114"/>
    </row>
    <row r="35" spans="1:27" s="65" customFormat="1" ht="7.5" customHeight="1" x14ac:dyDescent="0.2">
      <c r="A35" s="79"/>
      <c r="B35" s="44"/>
      <c r="C35" s="44"/>
      <c r="D35" s="43"/>
      <c r="E35" s="43"/>
      <c r="F35" s="43"/>
      <c r="G35" s="43"/>
      <c r="H35" s="43"/>
      <c r="I35" s="43"/>
      <c r="J35" s="43"/>
      <c r="K35" s="45"/>
      <c r="L35" s="45"/>
      <c r="M35" s="45"/>
      <c r="N35" s="45"/>
      <c r="O35" s="78"/>
      <c r="P35" s="92"/>
      <c r="Q35" s="105"/>
      <c r="U35" s="114"/>
      <c r="V35" s="114"/>
      <c r="W35" s="114"/>
      <c r="X35" s="114"/>
      <c r="Y35" s="114"/>
      <c r="Z35" s="114"/>
      <c r="AA35" s="114"/>
    </row>
    <row r="36" spans="1:27" s="65" customFormat="1" ht="15" customHeight="1" x14ac:dyDescent="0.2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1"/>
      <c r="P36" s="92"/>
      <c r="Q36" s="105"/>
      <c r="U36" s="114"/>
      <c r="V36" s="114"/>
      <c r="W36" s="114"/>
      <c r="X36" s="114"/>
      <c r="Y36" s="114"/>
      <c r="Z36" s="114"/>
      <c r="AA36" s="114"/>
    </row>
    <row r="37" spans="1:27" s="65" customFormat="1" ht="11.25" customHeight="1" x14ac:dyDescent="0.2">
      <c r="A37" s="333"/>
      <c r="B37" s="334"/>
      <c r="C37" s="334"/>
      <c r="D37" s="334"/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335"/>
      <c r="P37" s="92"/>
      <c r="Q37" s="105"/>
      <c r="S37" s="110"/>
      <c r="U37" s="114"/>
      <c r="V37" s="114"/>
      <c r="W37" s="114"/>
      <c r="X37" s="114"/>
      <c r="Y37" s="114"/>
      <c r="Z37" s="114"/>
      <c r="AA37" s="114"/>
    </row>
    <row r="38" spans="1:27" s="65" customFormat="1" ht="13.5" customHeight="1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6"/>
      <c r="P38" s="92"/>
      <c r="Q38" s="157"/>
      <c r="R38" s="112"/>
      <c r="S38" s="112"/>
      <c r="T38" s="112"/>
      <c r="U38" s="114"/>
      <c r="V38" s="114"/>
      <c r="W38" s="114"/>
      <c r="X38" s="114"/>
      <c r="Y38" s="114"/>
      <c r="Z38" s="114"/>
      <c r="AA38" s="114"/>
    </row>
    <row r="39" spans="1:27" s="65" customFormat="1" ht="15" customHeight="1" x14ac:dyDescent="0.25">
      <c r="A39" s="77"/>
      <c r="B39" s="143" t="s">
        <v>113</v>
      </c>
      <c r="C39" s="60"/>
      <c r="D39" s="60"/>
      <c r="E39" s="60"/>
      <c r="F39" s="60"/>
      <c r="G39" s="60"/>
      <c r="H39" s="60"/>
      <c r="I39" s="60"/>
      <c r="J39" s="38"/>
      <c r="K39" s="38"/>
      <c r="L39" s="38"/>
      <c r="M39" s="38"/>
      <c r="N39" s="38"/>
      <c r="O39" s="78"/>
      <c r="P39" s="92"/>
      <c r="Q39" s="105"/>
      <c r="R39" s="112"/>
      <c r="S39" s="112"/>
      <c r="T39" s="112"/>
      <c r="U39" s="114"/>
      <c r="V39" s="114"/>
    </row>
    <row r="40" spans="1:27" s="65" customFormat="1" ht="18" customHeight="1" x14ac:dyDescent="0.2">
      <c r="A40" s="79"/>
      <c r="B40" s="171"/>
      <c r="C40" s="60"/>
      <c r="D40" s="60"/>
      <c r="E40" s="60"/>
      <c r="F40" s="60"/>
      <c r="G40" s="60"/>
      <c r="H40" s="60"/>
      <c r="I40" s="60"/>
      <c r="J40" s="38"/>
      <c r="K40" s="38"/>
      <c r="L40" s="38"/>
      <c r="M40" s="38"/>
      <c r="N40" s="38"/>
      <c r="O40" s="78"/>
      <c r="P40" s="92"/>
      <c r="Q40" s="105"/>
      <c r="R40" s="112"/>
      <c r="S40" s="112"/>
      <c r="T40" s="112"/>
      <c r="U40" s="114"/>
      <c r="V40" s="114"/>
    </row>
    <row r="41" spans="1:27" s="65" customFormat="1" ht="21" customHeight="1" x14ac:dyDescent="0.2">
      <c r="A41" s="79"/>
      <c r="B41" s="67"/>
      <c r="C41" s="67"/>
      <c r="D41" s="336" t="s">
        <v>64</v>
      </c>
      <c r="E41" s="336"/>
      <c r="F41" s="336" t="s">
        <v>63</v>
      </c>
      <c r="G41" s="336"/>
      <c r="H41" s="336" t="s">
        <v>67</v>
      </c>
      <c r="I41" s="336"/>
      <c r="J41" s="336" t="s">
        <v>116</v>
      </c>
      <c r="K41" s="336"/>
      <c r="L41" s="337"/>
      <c r="M41" s="338"/>
      <c r="N41" s="38"/>
      <c r="O41" s="78"/>
      <c r="P41" s="92"/>
      <c r="Q41" s="105"/>
      <c r="R41" s="112"/>
      <c r="S41" s="112"/>
      <c r="T41" s="112"/>
      <c r="U41" s="114"/>
      <c r="V41" s="114"/>
    </row>
    <row r="42" spans="1:27" s="63" customFormat="1" ht="13.5" customHeight="1" x14ac:dyDescent="0.2">
      <c r="A42" s="80"/>
      <c r="B42" s="69" t="s">
        <v>0</v>
      </c>
      <c r="C42" s="67"/>
      <c r="D42" s="217"/>
      <c r="E42" s="218"/>
      <c r="F42" s="217"/>
      <c r="G42" s="218"/>
      <c r="H42" s="217"/>
      <c r="I42" s="218"/>
      <c r="J42" s="217"/>
      <c r="K42" s="218"/>
      <c r="L42" s="217"/>
      <c r="M42" s="55"/>
      <c r="N42" s="38"/>
      <c r="O42" s="81"/>
      <c r="P42" s="93"/>
      <c r="Q42" s="108"/>
      <c r="R42" s="49" t="str">
        <f t="shared" ref="R42:R64" si="5">B42</f>
        <v>Bracknell Forest</v>
      </c>
      <c r="S42" s="50" t="b">
        <f t="shared" ref="S42:S64" si="6">IF($R42=$S$76,I9)</f>
        <v>0</v>
      </c>
      <c r="T42" s="50" t="b">
        <f t="shared" ref="T42:T64" si="7">IF($R42=$S$76,J9)</f>
        <v>0</v>
      </c>
      <c r="U42" s="50" t="b">
        <f t="shared" ref="U42:U64" si="8">IF($R42=$S$76,K9)</f>
        <v>0</v>
      </c>
      <c r="V42" s="50" t="b">
        <f t="shared" ref="V42:V64" si="9">IF($R42=$S$76,L9)</f>
        <v>0</v>
      </c>
      <c r="W42" s="50" t="b">
        <f t="shared" ref="W42:W64" si="10">IF($R42=$S$76,N9)</f>
        <v>0</v>
      </c>
      <c r="X42" s="65"/>
      <c r="Y42" s="65"/>
      <c r="Z42" s="65"/>
      <c r="AA42" s="65"/>
    </row>
    <row r="43" spans="1:27" ht="13.5" customHeight="1" x14ac:dyDescent="0.2">
      <c r="A43" s="79"/>
      <c r="B43" s="69" t="s">
        <v>22</v>
      </c>
      <c r="C43" s="67"/>
      <c r="D43" s="217"/>
      <c r="E43" s="218"/>
      <c r="F43" s="217"/>
      <c r="G43" s="218"/>
      <c r="H43" s="217"/>
      <c r="I43" s="218"/>
      <c r="J43" s="217"/>
      <c r="K43" s="218"/>
      <c r="L43" s="217"/>
      <c r="M43" s="55"/>
      <c r="N43" s="41"/>
      <c r="O43" s="78"/>
      <c r="P43" s="92"/>
      <c r="Q43" s="105"/>
      <c r="R43" s="49" t="str">
        <f t="shared" si="5"/>
        <v>Brighton &amp; Hove</v>
      </c>
      <c r="S43" s="50" t="b">
        <f t="shared" si="6"/>
        <v>0</v>
      </c>
      <c r="T43" s="50" t="b">
        <f t="shared" si="7"/>
        <v>0</v>
      </c>
      <c r="U43" s="50" t="b">
        <f t="shared" si="8"/>
        <v>0</v>
      </c>
      <c r="V43" s="50" t="b">
        <f t="shared" si="9"/>
        <v>0</v>
      </c>
      <c r="W43" s="50" t="b">
        <f t="shared" si="10"/>
        <v>0</v>
      </c>
    </row>
    <row r="44" spans="1:27" ht="13.5" customHeight="1" x14ac:dyDescent="0.2">
      <c r="A44" s="79"/>
      <c r="B44" s="69" t="s">
        <v>8</v>
      </c>
      <c r="C44" s="67"/>
      <c r="D44" s="217"/>
      <c r="E44" s="218"/>
      <c r="F44" s="217"/>
      <c r="G44" s="218"/>
      <c r="H44" s="217"/>
      <c r="I44" s="218"/>
      <c r="J44" s="217"/>
      <c r="K44" s="218"/>
      <c r="L44" s="217"/>
      <c r="M44" s="55"/>
      <c r="N44" s="41"/>
      <c r="O44" s="78"/>
      <c r="P44" s="92"/>
      <c r="Q44" s="105"/>
      <c r="R44" s="49" t="str">
        <f t="shared" si="5"/>
        <v>Buckinghamshire</v>
      </c>
      <c r="S44" s="50" t="b">
        <f t="shared" si="6"/>
        <v>0</v>
      </c>
      <c r="T44" s="50" t="b">
        <f t="shared" si="7"/>
        <v>0</v>
      </c>
      <c r="U44" s="50" t="b">
        <f t="shared" si="8"/>
        <v>0</v>
      </c>
      <c r="V44" s="50" t="b">
        <f t="shared" si="9"/>
        <v>0</v>
      </c>
      <c r="W44" s="50" t="b">
        <f t="shared" si="10"/>
        <v>0</v>
      </c>
    </row>
    <row r="45" spans="1:27" ht="13.5" customHeight="1" x14ac:dyDescent="0.2">
      <c r="A45" s="79"/>
      <c r="B45" s="69" t="s">
        <v>4</v>
      </c>
      <c r="C45" s="67"/>
      <c r="D45" s="217"/>
      <c r="E45" s="218"/>
      <c r="F45" s="217"/>
      <c r="G45" s="218"/>
      <c r="H45" s="217"/>
      <c r="I45" s="218"/>
      <c r="J45" s="217"/>
      <c r="K45" s="218"/>
      <c r="L45" s="217"/>
      <c r="M45" s="55"/>
      <c r="N45" s="41"/>
      <c r="O45" s="78"/>
      <c r="P45" s="92"/>
      <c r="Q45" s="105"/>
      <c r="R45" s="49" t="str">
        <f t="shared" si="5"/>
        <v>East Sussex</v>
      </c>
      <c r="S45" s="50" t="b">
        <f t="shared" si="6"/>
        <v>0</v>
      </c>
      <c r="T45" s="50" t="b">
        <f t="shared" si="7"/>
        <v>0</v>
      </c>
      <c r="U45" s="50" t="b">
        <f t="shared" si="8"/>
        <v>0</v>
      </c>
      <c r="V45" s="50" t="b">
        <f t="shared" si="9"/>
        <v>0</v>
      </c>
      <c r="W45" s="50" t="b">
        <f t="shared" si="10"/>
        <v>0</v>
      </c>
    </row>
    <row r="46" spans="1:27" ht="13.5" customHeight="1" x14ac:dyDescent="0.2">
      <c r="A46" s="79"/>
      <c r="B46" s="69" t="s">
        <v>6</v>
      </c>
      <c r="C46" s="67"/>
      <c r="D46" s="217"/>
      <c r="E46" s="218"/>
      <c r="F46" s="217"/>
      <c r="G46" s="218"/>
      <c r="H46" s="217"/>
      <c r="I46" s="218"/>
      <c r="J46" s="217"/>
      <c r="K46" s="218"/>
      <c r="L46" s="217"/>
      <c r="M46" s="55"/>
      <c r="N46" s="41"/>
      <c r="O46" s="78"/>
      <c r="P46" s="92"/>
      <c r="Q46" s="105"/>
      <c r="R46" s="49" t="str">
        <f t="shared" si="5"/>
        <v>Hampshire</v>
      </c>
      <c r="S46" s="50" t="b">
        <f t="shared" si="6"/>
        <v>0</v>
      </c>
      <c r="T46" s="50" t="b">
        <f t="shared" si="7"/>
        <v>0</v>
      </c>
      <c r="U46" s="50" t="b">
        <f t="shared" si="8"/>
        <v>0</v>
      </c>
      <c r="V46" s="50" t="b">
        <f t="shared" si="9"/>
        <v>0</v>
      </c>
      <c r="W46" s="50" t="b">
        <f t="shared" si="10"/>
        <v>0</v>
      </c>
    </row>
    <row r="47" spans="1:27" ht="13.5" customHeight="1" x14ac:dyDescent="0.2">
      <c r="A47" s="79"/>
      <c r="B47" s="69" t="s">
        <v>1</v>
      </c>
      <c r="C47" s="67"/>
      <c r="D47" s="217"/>
      <c r="E47" s="218"/>
      <c r="F47" s="217"/>
      <c r="G47" s="218"/>
      <c r="H47" s="217"/>
      <c r="I47" s="218"/>
      <c r="J47" s="217"/>
      <c r="K47" s="218"/>
      <c r="L47" s="217"/>
      <c r="M47" s="55"/>
      <c r="N47" s="41"/>
      <c r="O47" s="78"/>
      <c r="P47" s="92"/>
      <c r="Q47" s="105"/>
      <c r="R47" s="49" t="str">
        <f t="shared" si="5"/>
        <v>Isle of Wight</v>
      </c>
      <c r="S47" s="50" t="b">
        <f t="shared" si="6"/>
        <v>0</v>
      </c>
      <c r="T47" s="50" t="b">
        <f t="shared" si="7"/>
        <v>0</v>
      </c>
      <c r="U47" s="50" t="b">
        <f t="shared" si="8"/>
        <v>0</v>
      </c>
      <c r="V47" s="50" t="b">
        <f t="shared" si="9"/>
        <v>0</v>
      </c>
      <c r="W47" s="50" t="b">
        <f t="shared" si="10"/>
        <v>0</v>
      </c>
    </row>
    <row r="48" spans="1:27" ht="13.5" customHeight="1" x14ac:dyDescent="0.2">
      <c r="A48" s="79"/>
      <c r="B48" s="69" t="s">
        <v>9</v>
      </c>
      <c r="C48" s="67"/>
      <c r="D48" s="217"/>
      <c r="E48" s="218"/>
      <c r="F48" s="217"/>
      <c r="G48" s="218"/>
      <c r="H48" s="217"/>
      <c r="I48" s="218"/>
      <c r="J48" s="217"/>
      <c r="K48" s="218"/>
      <c r="L48" s="217"/>
      <c r="M48" s="55"/>
      <c r="N48" s="41"/>
      <c r="O48" s="78"/>
      <c r="P48" s="92"/>
      <c r="Q48" s="105"/>
      <c r="R48" s="49" t="str">
        <f t="shared" si="5"/>
        <v>Kent</v>
      </c>
      <c r="S48" s="50" t="b">
        <f t="shared" si="6"/>
        <v>0</v>
      </c>
      <c r="T48" s="50" t="b">
        <f t="shared" si="7"/>
        <v>0</v>
      </c>
      <c r="U48" s="50" t="b">
        <f t="shared" si="8"/>
        <v>0</v>
      </c>
      <c r="V48" s="50" t="b">
        <f t="shared" si="9"/>
        <v>0</v>
      </c>
      <c r="W48" s="50" t="b">
        <f t="shared" si="10"/>
        <v>0</v>
      </c>
    </row>
    <row r="49" spans="1:23" s="65" customFormat="1" ht="13.5" customHeight="1" x14ac:dyDescent="0.2">
      <c r="A49" s="79"/>
      <c r="B49" s="69" t="s">
        <v>2</v>
      </c>
      <c r="C49" s="67"/>
      <c r="D49" s="217"/>
      <c r="E49" s="218"/>
      <c r="F49" s="217"/>
      <c r="G49" s="218"/>
      <c r="H49" s="217"/>
      <c r="I49" s="218"/>
      <c r="J49" s="217"/>
      <c r="K49" s="218"/>
      <c r="L49" s="217"/>
      <c r="M49" s="55"/>
      <c r="N49" s="41"/>
      <c r="O49" s="78"/>
      <c r="P49" s="92"/>
      <c r="Q49" s="105"/>
      <c r="R49" s="49" t="str">
        <f t="shared" si="5"/>
        <v>Medway</v>
      </c>
      <c r="S49" s="50" t="b">
        <f t="shared" si="6"/>
        <v>0</v>
      </c>
      <c r="T49" s="50" t="b">
        <f t="shared" si="7"/>
        <v>0</v>
      </c>
      <c r="U49" s="50" t="b">
        <f t="shared" si="8"/>
        <v>0</v>
      </c>
      <c r="V49" s="50" t="b">
        <f t="shared" si="9"/>
        <v>0</v>
      </c>
      <c r="W49" s="50" t="b">
        <f t="shared" si="10"/>
        <v>0</v>
      </c>
    </row>
    <row r="50" spans="1:23" s="65" customFormat="1" ht="13.5" customHeight="1" x14ac:dyDescent="0.2">
      <c r="A50" s="79"/>
      <c r="B50" s="69" t="s">
        <v>10</v>
      </c>
      <c r="C50" s="67"/>
      <c r="D50" s="217"/>
      <c r="E50" s="218"/>
      <c r="F50" s="217"/>
      <c r="G50" s="218"/>
      <c r="H50" s="217"/>
      <c r="I50" s="218"/>
      <c r="J50" s="217"/>
      <c r="K50" s="218"/>
      <c r="L50" s="217"/>
      <c r="M50" s="55"/>
      <c r="N50" s="41"/>
      <c r="O50" s="78"/>
      <c r="P50" s="92"/>
      <c r="Q50" s="105"/>
      <c r="R50" s="49" t="str">
        <f t="shared" si="5"/>
        <v>Milton Keynes</v>
      </c>
      <c r="S50" s="50" t="b">
        <f t="shared" si="6"/>
        <v>0</v>
      </c>
      <c r="T50" s="50" t="b">
        <f t="shared" si="7"/>
        <v>0</v>
      </c>
      <c r="U50" s="50" t="b">
        <f t="shared" si="8"/>
        <v>0</v>
      </c>
      <c r="V50" s="50" t="b">
        <f t="shared" si="9"/>
        <v>0</v>
      </c>
      <c r="W50" s="50" t="b">
        <f t="shared" si="10"/>
        <v>0</v>
      </c>
    </row>
    <row r="51" spans="1:23" s="65" customFormat="1" ht="13.5" customHeight="1" x14ac:dyDescent="0.2">
      <c r="A51" s="79"/>
      <c r="B51" s="69" t="s">
        <v>11</v>
      </c>
      <c r="C51" s="67"/>
      <c r="D51" s="217"/>
      <c r="E51" s="218"/>
      <c r="F51" s="217"/>
      <c r="G51" s="218"/>
      <c r="H51" s="217"/>
      <c r="I51" s="218"/>
      <c r="J51" s="217"/>
      <c r="K51" s="218"/>
      <c r="L51" s="217"/>
      <c r="M51" s="55"/>
      <c r="N51" s="41"/>
      <c r="O51" s="78"/>
      <c r="P51" s="92"/>
      <c r="Q51" s="105"/>
      <c r="R51" s="49" t="str">
        <f t="shared" si="5"/>
        <v>Oxfordshire</v>
      </c>
      <c r="S51" s="50" t="b">
        <f t="shared" si="6"/>
        <v>0</v>
      </c>
      <c r="T51" s="50" t="b">
        <f t="shared" si="7"/>
        <v>0</v>
      </c>
      <c r="U51" s="50" t="b">
        <f t="shared" si="8"/>
        <v>0</v>
      </c>
      <c r="V51" s="50" t="b">
        <f t="shared" si="9"/>
        <v>0</v>
      </c>
      <c r="W51" s="50" t="b">
        <f t="shared" si="10"/>
        <v>0</v>
      </c>
    </row>
    <row r="52" spans="1:23" s="65" customFormat="1" ht="13.5" customHeight="1" x14ac:dyDescent="0.2">
      <c r="A52" s="79"/>
      <c r="B52" s="69" t="s">
        <v>12</v>
      </c>
      <c r="C52" s="67"/>
      <c r="D52" s="217"/>
      <c r="E52" s="218"/>
      <c r="F52" s="217"/>
      <c r="G52" s="218"/>
      <c r="H52" s="217"/>
      <c r="I52" s="218"/>
      <c r="J52" s="217"/>
      <c r="K52" s="218"/>
      <c r="L52" s="217"/>
      <c r="M52" s="55"/>
      <c r="N52" s="41"/>
      <c r="O52" s="78"/>
      <c r="P52" s="92"/>
      <c r="Q52" s="105"/>
      <c r="R52" s="49" t="str">
        <f t="shared" si="5"/>
        <v>Portsmouth</v>
      </c>
      <c r="S52" s="50" t="b">
        <f t="shared" si="6"/>
        <v>0</v>
      </c>
      <c r="T52" s="50" t="b">
        <f t="shared" si="7"/>
        <v>0</v>
      </c>
      <c r="U52" s="50" t="b">
        <f t="shared" si="8"/>
        <v>0</v>
      </c>
      <c r="V52" s="50" t="b">
        <f t="shared" si="9"/>
        <v>0</v>
      </c>
      <c r="W52" s="50" t="b">
        <f t="shared" si="10"/>
        <v>0</v>
      </c>
    </row>
    <row r="53" spans="1:23" s="65" customFormat="1" ht="13.5" customHeight="1" x14ac:dyDescent="0.2">
      <c r="A53" s="79"/>
      <c r="B53" s="69" t="s">
        <v>3</v>
      </c>
      <c r="C53" s="67"/>
      <c r="D53" s="217"/>
      <c r="E53" s="218"/>
      <c r="F53" s="217"/>
      <c r="G53" s="218"/>
      <c r="H53" s="217"/>
      <c r="I53" s="218"/>
      <c r="J53" s="217"/>
      <c r="K53" s="218"/>
      <c r="L53" s="217"/>
      <c r="M53" s="55"/>
      <c r="N53" s="41"/>
      <c r="O53" s="78"/>
      <c r="P53" s="92"/>
      <c r="Q53" s="105"/>
      <c r="R53" s="49" t="str">
        <f t="shared" si="5"/>
        <v>Reading</v>
      </c>
      <c r="S53" s="50" t="b">
        <f t="shared" si="6"/>
        <v>0</v>
      </c>
      <c r="T53" s="50" t="b">
        <f t="shared" si="7"/>
        <v>0</v>
      </c>
      <c r="U53" s="50" t="b">
        <f t="shared" si="8"/>
        <v>0</v>
      </c>
      <c r="V53" s="50" t="b">
        <f t="shared" si="9"/>
        <v>0</v>
      </c>
      <c r="W53" s="50" t="b">
        <f t="shared" si="10"/>
        <v>0</v>
      </c>
    </row>
    <row r="54" spans="1:23" s="65" customFormat="1" ht="13.5" customHeight="1" x14ac:dyDescent="0.2">
      <c r="A54" s="79"/>
      <c r="B54" s="69" t="s">
        <v>13</v>
      </c>
      <c r="C54" s="67"/>
      <c r="D54" s="217"/>
      <c r="E54" s="218"/>
      <c r="F54" s="217"/>
      <c r="G54" s="218"/>
      <c r="H54" s="217"/>
      <c r="I54" s="218"/>
      <c r="J54" s="217"/>
      <c r="K54" s="218"/>
      <c r="L54" s="217"/>
      <c r="M54" s="55"/>
      <c r="N54" s="41"/>
      <c r="O54" s="78"/>
      <c r="P54" s="92"/>
      <c r="Q54" s="105"/>
      <c r="R54" s="49" t="str">
        <f t="shared" si="5"/>
        <v>Slough</v>
      </c>
      <c r="S54" s="50" t="b">
        <f t="shared" si="6"/>
        <v>0</v>
      </c>
      <c r="T54" s="50" t="b">
        <f t="shared" si="7"/>
        <v>0</v>
      </c>
      <c r="U54" s="50" t="b">
        <f t="shared" si="8"/>
        <v>0</v>
      </c>
      <c r="V54" s="50" t="b">
        <f t="shared" si="9"/>
        <v>0</v>
      </c>
      <c r="W54" s="50" t="b">
        <f t="shared" si="10"/>
        <v>0</v>
      </c>
    </row>
    <row r="55" spans="1:23" s="65" customFormat="1" ht="13.5" customHeight="1" x14ac:dyDescent="0.2">
      <c r="A55" s="79"/>
      <c r="B55" s="69" t="s">
        <v>28</v>
      </c>
      <c r="C55" s="67"/>
      <c r="D55" s="217"/>
      <c r="E55" s="218"/>
      <c r="F55" s="217"/>
      <c r="G55" s="218"/>
      <c r="H55" s="217"/>
      <c r="I55" s="218"/>
      <c r="J55" s="217"/>
      <c r="K55" s="218"/>
      <c r="L55" s="217"/>
      <c r="M55" s="55"/>
      <c r="N55" s="41"/>
      <c r="O55" s="78"/>
      <c r="P55" s="92"/>
      <c r="Q55" s="105"/>
      <c r="R55" s="49" t="str">
        <f t="shared" si="5"/>
        <v>Somerset</v>
      </c>
      <c r="S55" s="50" t="b">
        <f t="shared" si="6"/>
        <v>0</v>
      </c>
      <c r="T55" s="50" t="b">
        <f t="shared" si="7"/>
        <v>0</v>
      </c>
      <c r="U55" s="50" t="b">
        <f t="shared" si="8"/>
        <v>0</v>
      </c>
      <c r="V55" s="50" t="b">
        <f t="shared" si="9"/>
        <v>0</v>
      </c>
      <c r="W55" s="50" t="b">
        <f t="shared" si="10"/>
        <v>0</v>
      </c>
    </row>
    <row r="56" spans="1:23" s="65" customFormat="1" ht="13.5" customHeight="1" x14ac:dyDescent="0.2">
      <c r="A56" s="79"/>
      <c r="B56" s="69" t="s">
        <v>14</v>
      </c>
      <c r="C56" s="67"/>
      <c r="D56" s="217"/>
      <c r="E56" s="218"/>
      <c r="F56" s="217"/>
      <c r="G56" s="218"/>
      <c r="H56" s="217"/>
      <c r="I56" s="218"/>
      <c r="J56" s="217"/>
      <c r="K56" s="218"/>
      <c r="L56" s="217"/>
      <c r="M56" s="55"/>
      <c r="N56" s="41"/>
      <c r="O56" s="78"/>
      <c r="P56" s="92"/>
      <c r="Q56" s="105"/>
      <c r="R56" s="49" t="str">
        <f t="shared" si="5"/>
        <v>Southampton</v>
      </c>
      <c r="S56" s="50" t="b">
        <f t="shared" si="6"/>
        <v>0</v>
      </c>
      <c r="T56" s="50" t="b">
        <f t="shared" si="7"/>
        <v>0</v>
      </c>
      <c r="U56" s="50" t="b">
        <f t="shared" si="8"/>
        <v>0</v>
      </c>
      <c r="V56" s="50" t="b">
        <f t="shared" si="9"/>
        <v>0</v>
      </c>
      <c r="W56" s="50" t="b">
        <f t="shared" si="10"/>
        <v>0</v>
      </c>
    </row>
    <row r="57" spans="1:23" s="65" customFormat="1" ht="13.5" customHeight="1" x14ac:dyDescent="0.2">
      <c r="A57" s="79"/>
      <c r="B57" s="69" t="s">
        <v>7</v>
      </c>
      <c r="C57" s="67"/>
      <c r="D57" s="217"/>
      <c r="E57" s="218"/>
      <c r="F57" s="217"/>
      <c r="G57" s="218"/>
      <c r="H57" s="217"/>
      <c r="I57" s="218"/>
      <c r="J57" s="217"/>
      <c r="K57" s="218"/>
      <c r="L57" s="217"/>
      <c r="M57" s="55"/>
      <c r="N57" s="41"/>
      <c r="O57" s="78"/>
      <c r="P57" s="92"/>
      <c r="Q57" s="105"/>
      <c r="R57" s="49" t="str">
        <f t="shared" si="5"/>
        <v>Surrey</v>
      </c>
      <c r="S57" s="50" t="b">
        <f t="shared" si="6"/>
        <v>0</v>
      </c>
      <c r="T57" s="50" t="b">
        <f t="shared" si="7"/>
        <v>0</v>
      </c>
      <c r="U57" s="50" t="b">
        <f t="shared" si="8"/>
        <v>0</v>
      </c>
      <c r="V57" s="50" t="b">
        <f t="shared" si="9"/>
        <v>0</v>
      </c>
      <c r="W57" s="50" t="b">
        <f t="shared" si="10"/>
        <v>0</v>
      </c>
    </row>
    <row r="58" spans="1:23" s="65" customFormat="1" ht="13.5" customHeight="1" x14ac:dyDescent="0.2">
      <c r="A58" s="137"/>
      <c r="B58" s="69" t="s">
        <v>44</v>
      </c>
      <c r="C58" s="67"/>
      <c r="D58" s="217"/>
      <c r="E58" s="218"/>
      <c r="F58" s="217"/>
      <c r="G58" s="218"/>
      <c r="H58" s="217"/>
      <c r="I58" s="218"/>
      <c r="J58" s="217"/>
      <c r="K58" s="218"/>
      <c r="L58" s="217"/>
      <c r="M58" s="55"/>
      <c r="N58" s="41"/>
      <c r="O58" s="78"/>
      <c r="P58" s="92"/>
      <c r="Q58" s="105"/>
      <c r="R58" s="49" t="str">
        <f t="shared" si="5"/>
        <v>Swindon</v>
      </c>
      <c r="S58" s="50" t="b">
        <f t="shared" si="6"/>
        <v>0</v>
      </c>
      <c r="T58" s="50" t="b">
        <f t="shared" si="7"/>
        <v>0</v>
      </c>
      <c r="U58" s="50" t="b">
        <f t="shared" si="8"/>
        <v>0</v>
      </c>
      <c r="V58" s="50" t="b">
        <f t="shared" si="9"/>
        <v>0</v>
      </c>
      <c r="W58" s="50" t="b">
        <f t="shared" si="10"/>
        <v>0</v>
      </c>
    </row>
    <row r="59" spans="1:23" s="65" customFormat="1" ht="13.5" customHeight="1" x14ac:dyDescent="0.2">
      <c r="A59" s="137"/>
      <c r="B59" s="69" t="s">
        <v>82</v>
      </c>
      <c r="C59" s="67"/>
      <c r="D59" s="275"/>
      <c r="E59" s="218"/>
      <c r="F59" s="275"/>
      <c r="G59" s="218"/>
      <c r="H59" s="275"/>
      <c r="I59" s="218"/>
      <c r="J59" s="275"/>
      <c r="K59" s="218"/>
      <c r="L59" s="217"/>
      <c r="M59" s="55"/>
      <c r="N59" s="41"/>
      <c r="O59" s="78"/>
      <c r="P59" s="92"/>
      <c r="Q59" s="105"/>
      <c r="R59" s="49" t="str">
        <f t="shared" si="5"/>
        <v>Torbay</v>
      </c>
      <c r="S59" s="50" t="b">
        <f t="shared" si="6"/>
        <v>0</v>
      </c>
      <c r="T59" s="50" t="b">
        <f t="shared" si="7"/>
        <v>0</v>
      </c>
      <c r="U59" s="50" t="b">
        <f t="shared" si="8"/>
        <v>0</v>
      </c>
      <c r="V59" s="50" t="b">
        <f t="shared" si="9"/>
        <v>0</v>
      </c>
      <c r="W59" s="50" t="b">
        <f t="shared" si="10"/>
        <v>0</v>
      </c>
    </row>
    <row r="60" spans="1:23" s="65" customFormat="1" ht="13.5" customHeight="1" x14ac:dyDescent="0.2">
      <c r="A60" s="79"/>
      <c r="B60" s="69" t="s">
        <v>15</v>
      </c>
      <c r="C60" s="67"/>
      <c r="D60" s="217"/>
      <c r="E60" s="218"/>
      <c r="F60" s="217"/>
      <c r="G60" s="218"/>
      <c r="H60" s="217"/>
      <c r="I60" s="218"/>
      <c r="J60" s="217"/>
      <c r="K60" s="218"/>
      <c r="L60" s="217"/>
      <c r="M60" s="55"/>
      <c r="N60" s="41"/>
      <c r="O60" s="78"/>
      <c r="P60" s="92"/>
      <c r="Q60" s="105"/>
      <c r="R60" s="49" t="str">
        <f t="shared" si="5"/>
        <v>West Berkshire</v>
      </c>
      <c r="S60" s="50" t="b">
        <f t="shared" si="6"/>
        <v>0</v>
      </c>
      <c r="T60" s="50" t="b">
        <f t="shared" si="7"/>
        <v>0</v>
      </c>
      <c r="U60" s="50" t="b">
        <f t="shared" si="8"/>
        <v>0</v>
      </c>
      <c r="V60" s="50" t="b">
        <f t="shared" si="9"/>
        <v>0</v>
      </c>
      <c r="W60" s="50" t="b">
        <f t="shared" si="10"/>
        <v>0</v>
      </c>
    </row>
    <row r="61" spans="1:23" s="65" customFormat="1" ht="13.5" customHeight="1" x14ac:dyDescent="0.2">
      <c r="A61" s="79"/>
      <c r="B61" s="69" t="s">
        <v>5</v>
      </c>
      <c r="C61" s="67"/>
      <c r="D61" s="217"/>
      <c r="E61" s="218"/>
      <c r="F61" s="217"/>
      <c r="G61" s="218"/>
      <c r="H61" s="217"/>
      <c r="I61" s="218"/>
      <c r="J61" s="217"/>
      <c r="K61" s="218"/>
      <c r="L61" s="217"/>
      <c r="M61" s="55"/>
      <c r="N61" s="41"/>
      <c r="O61" s="78"/>
      <c r="P61" s="92"/>
      <c r="Q61" s="105"/>
      <c r="R61" s="49" t="str">
        <f t="shared" si="5"/>
        <v>West Sussex</v>
      </c>
      <c r="S61" s="50" t="b">
        <f t="shared" si="6"/>
        <v>0</v>
      </c>
      <c r="T61" s="50" t="b">
        <f t="shared" si="7"/>
        <v>0</v>
      </c>
      <c r="U61" s="50" t="b">
        <f t="shared" si="8"/>
        <v>0</v>
      </c>
      <c r="V61" s="50" t="b">
        <f t="shared" si="9"/>
        <v>0</v>
      </c>
      <c r="W61" s="50" t="b">
        <f t="shared" si="10"/>
        <v>0</v>
      </c>
    </row>
    <row r="62" spans="1:23" s="65" customFormat="1" ht="13.5" customHeight="1" x14ac:dyDescent="0.2">
      <c r="A62" s="79"/>
      <c r="B62" s="69" t="s">
        <v>21</v>
      </c>
      <c r="C62" s="67"/>
      <c r="D62" s="217"/>
      <c r="E62" s="218"/>
      <c r="F62" s="217"/>
      <c r="G62" s="218"/>
      <c r="H62" s="217"/>
      <c r="I62" s="218"/>
      <c r="J62" s="217"/>
      <c r="K62" s="218"/>
      <c r="L62" s="217"/>
      <c r="M62" s="55"/>
      <c r="N62" s="41"/>
      <c r="O62" s="78"/>
      <c r="P62" s="92"/>
      <c r="Q62" s="105"/>
      <c r="R62" s="49" t="str">
        <f t="shared" si="5"/>
        <v>Windsor &amp; Maidenhead</v>
      </c>
      <c r="S62" s="50" t="b">
        <f t="shared" si="6"/>
        <v>0</v>
      </c>
      <c r="T62" s="50" t="b">
        <f t="shared" si="7"/>
        <v>0</v>
      </c>
      <c r="U62" s="50" t="b">
        <f t="shared" si="8"/>
        <v>0</v>
      </c>
      <c r="V62" s="50" t="b">
        <f t="shared" si="9"/>
        <v>0</v>
      </c>
      <c r="W62" s="50" t="b">
        <f t="shared" si="10"/>
        <v>0</v>
      </c>
    </row>
    <row r="63" spans="1:23" s="65" customFormat="1" ht="13.5" customHeight="1" x14ac:dyDescent="0.2">
      <c r="A63" s="79"/>
      <c r="B63" s="69" t="s">
        <v>16</v>
      </c>
      <c r="C63" s="67"/>
      <c r="D63" s="217"/>
      <c r="E63" s="218"/>
      <c r="F63" s="217"/>
      <c r="G63" s="218"/>
      <c r="H63" s="217"/>
      <c r="I63" s="218"/>
      <c r="J63" s="217"/>
      <c r="K63" s="218"/>
      <c r="L63" s="217"/>
      <c r="M63" s="55"/>
      <c r="N63" s="41"/>
      <c r="O63" s="78"/>
      <c r="P63" s="92"/>
      <c r="Q63" s="105"/>
      <c r="R63" s="49" t="str">
        <f t="shared" si="5"/>
        <v>Wokingham</v>
      </c>
      <c r="S63" s="50" t="b">
        <f t="shared" si="6"/>
        <v>0</v>
      </c>
      <c r="T63" s="50" t="b">
        <f t="shared" si="7"/>
        <v>0</v>
      </c>
      <c r="U63" s="50" t="b">
        <f t="shared" si="8"/>
        <v>0</v>
      </c>
      <c r="V63" s="50" t="b">
        <f t="shared" si="9"/>
        <v>0</v>
      </c>
      <c r="W63" s="50" t="b">
        <f t="shared" si="10"/>
        <v>0</v>
      </c>
    </row>
    <row r="64" spans="1:23" s="65" customFormat="1" ht="13.5" customHeight="1" x14ac:dyDescent="0.2">
      <c r="A64" s="79"/>
      <c r="B64" s="88" t="s">
        <v>23</v>
      </c>
      <c r="C64" s="67"/>
      <c r="D64" s="217"/>
      <c r="E64" s="218"/>
      <c r="F64" s="217"/>
      <c r="G64" s="218"/>
      <c r="H64" s="217"/>
      <c r="I64" s="218"/>
      <c r="J64" s="217"/>
      <c r="K64" s="218"/>
      <c r="L64" s="217"/>
      <c r="M64" s="55"/>
      <c r="N64" s="41"/>
      <c r="O64" s="78"/>
      <c r="P64" s="92"/>
      <c r="Q64" s="105"/>
      <c r="R64" s="49" t="str">
        <f t="shared" si="5"/>
        <v>South East</v>
      </c>
      <c r="S64" s="50" t="b">
        <f t="shared" si="6"/>
        <v>0</v>
      </c>
      <c r="T64" s="50" t="b">
        <f t="shared" si="7"/>
        <v>0</v>
      </c>
      <c r="U64" s="50" t="b">
        <f t="shared" si="8"/>
        <v>0</v>
      </c>
      <c r="V64" s="50" t="b">
        <f t="shared" si="9"/>
        <v>0</v>
      </c>
      <c r="W64" s="50" t="b">
        <f t="shared" si="10"/>
        <v>0</v>
      </c>
    </row>
    <row r="65" spans="1:27" s="65" customFormat="1" ht="13.5" customHeight="1" x14ac:dyDescent="0.2">
      <c r="A65" s="137"/>
      <c r="B65" s="185" t="s">
        <v>46</v>
      </c>
      <c r="C65" s="67"/>
      <c r="D65" s="217"/>
      <c r="E65" s="218"/>
      <c r="F65" s="217"/>
      <c r="G65" s="218"/>
      <c r="H65" s="217"/>
      <c r="I65" s="218"/>
      <c r="J65" s="217"/>
      <c r="K65" s="218"/>
      <c r="L65" s="217"/>
      <c r="M65" s="55"/>
      <c r="N65" s="41"/>
      <c r="O65" s="78"/>
      <c r="P65" s="92"/>
      <c r="Q65" s="105"/>
      <c r="R65" s="117"/>
      <c r="S65" s="179"/>
    </row>
    <row r="66" spans="1:27" s="65" customFormat="1" ht="13.5" customHeight="1" x14ac:dyDescent="0.2">
      <c r="A66" s="79"/>
      <c r="B66" s="146" t="s">
        <v>40</v>
      </c>
      <c r="C66" s="58"/>
      <c r="D66" s="217"/>
      <c r="E66" s="218"/>
      <c r="F66" s="217"/>
      <c r="G66" s="218"/>
      <c r="H66" s="217"/>
      <c r="I66" s="218"/>
      <c r="J66" s="217"/>
      <c r="K66" s="218"/>
      <c r="L66" s="217"/>
      <c r="M66" s="55"/>
      <c r="N66" s="38"/>
      <c r="O66" s="78"/>
      <c r="P66" s="92"/>
      <c r="Q66" s="105"/>
    </row>
    <row r="67" spans="1:27" s="65" customFormat="1" ht="15.75" customHeight="1" x14ac:dyDescent="0.2">
      <c r="A67" s="137"/>
      <c r="B67" s="59"/>
      <c r="C67" s="59"/>
      <c r="D67" s="219"/>
      <c r="E67" s="220"/>
      <c r="F67" s="219"/>
      <c r="G67" s="220"/>
      <c r="H67" s="219"/>
      <c r="I67" s="220"/>
      <c r="J67" s="219"/>
      <c r="K67" s="220"/>
      <c r="L67" s="217"/>
      <c r="M67" s="55"/>
      <c r="N67" s="38"/>
      <c r="O67" s="78"/>
      <c r="P67" s="92"/>
      <c r="Q67" s="105"/>
      <c r="X67" s="117"/>
    </row>
    <row r="68" spans="1:27" s="65" customFormat="1" ht="15.75" customHeight="1" x14ac:dyDescent="0.2">
      <c r="A68" s="137"/>
      <c r="B68" s="59"/>
      <c r="C68" s="59"/>
      <c r="D68" s="55"/>
      <c r="E68" s="55"/>
      <c r="F68" s="55"/>
      <c r="G68" s="55"/>
      <c r="H68" s="55"/>
      <c r="I68" s="55"/>
      <c r="J68" s="55"/>
      <c r="K68" s="38"/>
      <c r="L68" s="38"/>
      <c r="M68" s="38"/>
      <c r="N68" s="38"/>
      <c r="O68" s="78"/>
      <c r="P68" s="92"/>
      <c r="Q68" s="105"/>
      <c r="X68" s="117"/>
    </row>
    <row r="69" spans="1:27" s="65" customFormat="1" ht="15.75" customHeight="1" x14ac:dyDescent="0.2">
      <c r="A69" s="137"/>
      <c r="B69" s="59"/>
      <c r="C69" s="59"/>
      <c r="D69" s="55"/>
      <c r="E69" s="55"/>
      <c r="F69" s="55"/>
      <c r="G69" s="55"/>
      <c r="H69" s="55"/>
      <c r="I69" s="55"/>
      <c r="J69" s="55"/>
      <c r="K69" s="38"/>
      <c r="L69" s="38"/>
      <c r="M69" s="38"/>
      <c r="N69" s="38"/>
      <c r="O69" s="78"/>
      <c r="P69" s="92"/>
      <c r="Q69" s="105"/>
      <c r="X69" s="117"/>
    </row>
    <row r="70" spans="1:27" s="65" customFormat="1" ht="9.75" customHeight="1" x14ac:dyDescent="0.2">
      <c r="A70" s="137"/>
      <c r="B70" s="59"/>
      <c r="C70" s="59"/>
      <c r="D70" s="55"/>
      <c r="E70" s="55"/>
      <c r="F70" s="55"/>
      <c r="G70" s="55"/>
      <c r="H70" s="55"/>
      <c r="I70" s="55"/>
      <c r="J70" s="55"/>
      <c r="K70" s="38"/>
      <c r="L70" s="38"/>
      <c r="M70" s="38"/>
      <c r="N70" s="38"/>
      <c r="O70" s="78"/>
      <c r="P70" s="92"/>
      <c r="Q70" s="105"/>
      <c r="X70" s="117"/>
    </row>
    <row r="71" spans="1:27" s="65" customFormat="1" ht="36" customHeight="1" x14ac:dyDescent="0.2">
      <c r="A71" s="79"/>
      <c r="B71" s="59"/>
      <c r="C71" s="59"/>
      <c r="D71" s="55"/>
      <c r="E71" s="55"/>
      <c r="F71" s="55"/>
      <c r="G71" s="55"/>
      <c r="H71" s="55"/>
      <c r="I71" s="55"/>
      <c r="J71" s="55"/>
      <c r="K71" s="38"/>
      <c r="L71" s="38"/>
      <c r="M71" s="38"/>
      <c r="N71" s="38"/>
      <c r="O71" s="78"/>
      <c r="P71" s="92"/>
      <c r="Q71" s="105"/>
      <c r="X71" s="117"/>
    </row>
    <row r="72" spans="1:27" s="65" customFormat="1" ht="7.5" customHeight="1" x14ac:dyDescent="0.2">
      <c r="A72" s="79"/>
      <c r="B72" s="44"/>
      <c r="C72" s="44"/>
      <c r="D72" s="43"/>
      <c r="E72" s="43"/>
      <c r="F72" s="43"/>
      <c r="G72" s="43"/>
      <c r="H72" s="43"/>
      <c r="I72" s="43"/>
      <c r="J72" s="43"/>
      <c r="K72" s="45"/>
      <c r="L72" s="45"/>
      <c r="M72" s="45"/>
      <c r="N72" s="45"/>
      <c r="O72" s="78"/>
      <c r="P72" s="92"/>
      <c r="Q72" s="105"/>
      <c r="X72" s="117"/>
    </row>
    <row r="73" spans="1:27" s="65" customFormat="1" ht="15" customHeight="1" x14ac:dyDescent="0.2">
      <c r="A73" s="339"/>
      <c r="B73" s="340"/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1"/>
      <c r="P73" s="92"/>
      <c r="Q73" s="105"/>
      <c r="X73" s="117"/>
    </row>
    <row r="74" spans="1:27" s="65" customFormat="1" ht="11.25" customHeight="1" x14ac:dyDescent="0.2">
      <c r="A74" s="333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5"/>
      <c r="P74" s="92"/>
      <c r="Q74" s="105"/>
      <c r="X74" s="117"/>
    </row>
    <row r="75" spans="1:27" ht="18.75" customHeight="1" x14ac:dyDescent="0.2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6"/>
      <c r="P75" s="92"/>
      <c r="Q75" s="105"/>
      <c r="X75" s="117"/>
    </row>
    <row r="76" spans="1:27" ht="18.75" customHeight="1" x14ac:dyDescent="0.2">
      <c r="A76" s="79"/>
      <c r="B76" s="87" t="s">
        <v>68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78"/>
      <c r="P76" s="92"/>
      <c r="Q76" s="105"/>
      <c r="R76" s="107" t="e">
        <f>VLOOKUP(S76,$R$83:$S$104,2,FALSE)</f>
        <v>#N/A</v>
      </c>
      <c r="S76" s="107" t="str">
        <f>Home!$B$7</f>
        <v>(None)</v>
      </c>
      <c r="T76" s="48" t="str">
        <f>"Selected LA- "&amp;S76</f>
        <v>Selected LA- (None)</v>
      </c>
      <c r="X76" s="117"/>
    </row>
    <row r="77" spans="1:27" ht="18.75" customHeight="1" x14ac:dyDescent="0.2">
      <c r="A77" s="84"/>
      <c r="B77" s="85"/>
      <c r="C77" s="85"/>
      <c r="D77" s="124"/>
      <c r="E77" s="85"/>
      <c r="F77" s="85"/>
      <c r="G77" s="124"/>
      <c r="H77" s="124"/>
      <c r="I77" s="85"/>
      <c r="J77" s="85"/>
      <c r="K77" s="85"/>
      <c r="L77" s="85"/>
      <c r="M77" s="85"/>
      <c r="N77" s="85"/>
      <c r="O77" s="86"/>
      <c r="P77" s="92"/>
      <c r="Q77" s="105"/>
      <c r="X77" s="117"/>
    </row>
    <row r="78" spans="1:27" ht="13.5" customHeight="1" x14ac:dyDescent="0.2">
      <c r="A78" s="74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6"/>
      <c r="P78" s="92"/>
      <c r="Q78" s="105"/>
      <c r="S78" s="154">
        <v>0</v>
      </c>
      <c r="T78" s="65">
        <v>21.5</v>
      </c>
      <c r="X78" s="117"/>
    </row>
    <row r="79" spans="1:27" s="63" customFormat="1" ht="15" customHeight="1" x14ac:dyDescent="0.2">
      <c r="A79" s="80"/>
      <c r="B79" s="143" t="s">
        <v>115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81"/>
      <c r="P79" s="92"/>
      <c r="Q79" s="108"/>
      <c r="R79" s="153" t="s">
        <v>41</v>
      </c>
      <c r="S79" s="155" t="e">
        <f>#REF!</f>
        <v>#REF!</v>
      </c>
      <c r="T79" s="156" t="e">
        <f>S79</f>
        <v>#REF!</v>
      </c>
      <c r="U79" s="109"/>
      <c r="V79" s="109"/>
      <c r="W79" s="109"/>
      <c r="X79" s="117"/>
      <c r="Y79" s="65"/>
      <c r="Z79" s="65"/>
      <c r="AA79" s="65"/>
    </row>
    <row r="80" spans="1:27" ht="15" customHeight="1" x14ac:dyDescent="0.2">
      <c r="A80" s="79"/>
      <c r="B80" s="171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78"/>
      <c r="P80" s="92"/>
      <c r="Q80" s="105"/>
      <c r="R80" s="153" t="s">
        <v>45</v>
      </c>
      <c r="S80" s="178" t="e">
        <f>#REF!</f>
        <v>#REF!</v>
      </c>
      <c r="T80" s="156" t="e">
        <f>S80</f>
        <v>#REF!</v>
      </c>
      <c r="X80" s="117"/>
    </row>
    <row r="81" spans="1:27" ht="12.75" x14ac:dyDescent="0.2">
      <c r="A81" s="137"/>
      <c r="B81" s="60"/>
      <c r="C81" s="60"/>
      <c r="D81" s="343" t="s">
        <v>60</v>
      </c>
      <c r="E81" s="345" t="s">
        <v>65</v>
      </c>
      <c r="F81" s="346"/>
      <c r="G81" s="346"/>
      <c r="H81" s="346"/>
      <c r="I81" s="345" t="s">
        <v>66</v>
      </c>
      <c r="J81" s="346"/>
      <c r="K81" s="346"/>
      <c r="L81" s="347"/>
      <c r="M81" s="60"/>
      <c r="N81" s="60"/>
      <c r="O81" s="78"/>
      <c r="P81" s="92"/>
      <c r="Q81" s="105"/>
      <c r="R81" s="153"/>
      <c r="S81" s="178"/>
      <c r="T81" s="156"/>
      <c r="X81" s="117"/>
    </row>
    <row r="82" spans="1:27" s="68" customFormat="1" ht="36" customHeight="1" x14ac:dyDescent="0.2">
      <c r="A82" s="82"/>
      <c r="B82" s="216"/>
      <c r="C82" s="67"/>
      <c r="D82" s="344"/>
      <c r="E82" s="215" t="s">
        <v>64</v>
      </c>
      <c r="F82" s="168" t="s">
        <v>63</v>
      </c>
      <c r="G82" s="168" t="s">
        <v>67</v>
      </c>
      <c r="H82" s="168" t="s">
        <v>114</v>
      </c>
      <c r="I82" s="215" t="s">
        <v>64</v>
      </c>
      <c r="J82" s="168" t="s">
        <v>63</v>
      </c>
      <c r="K82" s="168" t="s">
        <v>62</v>
      </c>
      <c r="L82" s="139" t="s">
        <v>114</v>
      </c>
      <c r="M82" s="60"/>
      <c r="N82" s="60"/>
      <c r="O82" s="83"/>
      <c r="P82" s="94"/>
      <c r="Q82" s="111"/>
      <c r="R82" s="153" t="s">
        <v>42</v>
      </c>
      <c r="S82" s="177" t="e">
        <f>#REF!</f>
        <v>#REF!</v>
      </c>
      <c r="T82" s="177" t="e">
        <f>S82</f>
        <v>#REF!</v>
      </c>
      <c r="U82" s="114"/>
      <c r="V82" s="114"/>
      <c r="W82" s="114"/>
      <c r="X82" s="117"/>
      <c r="Y82" s="65"/>
      <c r="Z82" s="65"/>
      <c r="AA82" s="65"/>
    </row>
    <row r="83" spans="1:27" s="68" customFormat="1" ht="13.5" customHeight="1" x14ac:dyDescent="0.2">
      <c r="A83" s="82"/>
      <c r="B83" s="69" t="s">
        <v>0</v>
      </c>
      <c r="C83" s="67"/>
      <c r="D83" s="203">
        <v>66.7</v>
      </c>
      <c r="E83" s="221">
        <v>14</v>
      </c>
      <c r="F83" s="121">
        <v>19.100000000000001</v>
      </c>
      <c r="G83" s="121">
        <v>17.5</v>
      </c>
      <c r="H83" s="121">
        <v>16.100000000000001</v>
      </c>
      <c r="I83" s="271">
        <f t="shared" ref="I83:I107" si="11">E83/$D83</f>
        <v>0.20989505247376311</v>
      </c>
      <c r="J83" s="272">
        <f t="shared" ref="J83:J107" si="12">F83/$D83</f>
        <v>0.28635682158920539</v>
      </c>
      <c r="K83" s="272">
        <f t="shared" ref="K83:K107" si="13">G83/$D83</f>
        <v>0.26236881559220387</v>
      </c>
      <c r="L83" s="274">
        <f t="shared" ref="L83:L107" si="14">H83/$D83</f>
        <v>0.2413793103448276</v>
      </c>
      <c r="M83" s="60"/>
      <c r="N83" s="60"/>
      <c r="O83" s="83"/>
      <c r="P83" s="94"/>
      <c r="Q83" s="111"/>
      <c r="R83" s="61" t="str">
        <f t="shared" ref="R83:R106" si="15">B83</f>
        <v>Bracknell Forest</v>
      </c>
      <c r="S83" s="115" t="b">
        <f>IF(R83=$S$76,#REF!)</f>
        <v>0</v>
      </c>
      <c r="U83" s="114"/>
      <c r="V83" s="114"/>
      <c r="W83" s="114"/>
      <c r="X83" s="117"/>
      <c r="Y83" s="65"/>
      <c r="Z83" s="65"/>
      <c r="AA83" s="65"/>
    </row>
    <row r="84" spans="1:27" s="68" customFormat="1" ht="13.5" customHeight="1" x14ac:dyDescent="0.2">
      <c r="A84" s="82"/>
      <c r="B84" s="69" t="s">
        <v>22</v>
      </c>
      <c r="C84" s="67"/>
      <c r="D84" s="203">
        <v>213.9</v>
      </c>
      <c r="E84" s="221">
        <v>27.400000000000002</v>
      </c>
      <c r="F84" s="121">
        <v>64.8</v>
      </c>
      <c r="G84" s="121">
        <v>67.600000000000009</v>
      </c>
      <c r="H84" s="121">
        <v>54.1</v>
      </c>
      <c r="I84" s="271">
        <f t="shared" si="11"/>
        <v>0.12809724170172979</v>
      </c>
      <c r="J84" s="272">
        <f t="shared" si="12"/>
        <v>0.30294530154277699</v>
      </c>
      <c r="K84" s="272">
        <f t="shared" si="13"/>
        <v>0.31603553062178591</v>
      </c>
      <c r="L84" s="274">
        <f t="shared" si="14"/>
        <v>0.25292192613370734</v>
      </c>
      <c r="M84" s="60"/>
      <c r="N84" s="60"/>
      <c r="O84" s="83"/>
      <c r="P84" s="94"/>
      <c r="Q84" s="111"/>
      <c r="R84" s="61" t="str">
        <f t="shared" si="15"/>
        <v>Brighton &amp; Hove</v>
      </c>
      <c r="S84" s="115" t="b">
        <f>IF(R84=$S$76,#REF!)</f>
        <v>0</v>
      </c>
      <c r="U84" s="114"/>
      <c r="V84" s="114"/>
      <c r="W84" s="114"/>
      <c r="X84" s="117"/>
      <c r="Y84" s="65"/>
      <c r="Z84" s="65"/>
      <c r="AA84" s="65"/>
    </row>
    <row r="85" spans="1:27" s="68" customFormat="1" ht="13.5" customHeight="1" x14ac:dyDescent="0.2">
      <c r="A85" s="82"/>
      <c r="B85" s="69" t="s">
        <v>8</v>
      </c>
      <c r="C85" s="67"/>
      <c r="D85" s="203">
        <v>224.60000000000002</v>
      </c>
      <c r="E85" s="221">
        <v>26.8</v>
      </c>
      <c r="F85" s="121">
        <v>65.8</v>
      </c>
      <c r="G85" s="121">
        <v>62.400000000000006</v>
      </c>
      <c r="H85" s="121">
        <v>69.600000000000009</v>
      </c>
      <c r="I85" s="271">
        <f t="shared" si="11"/>
        <v>0.11932324131789848</v>
      </c>
      <c r="J85" s="272">
        <f t="shared" si="12"/>
        <v>0.29296527159394475</v>
      </c>
      <c r="K85" s="272">
        <f t="shared" si="13"/>
        <v>0.27782724844167406</v>
      </c>
      <c r="L85" s="274">
        <f t="shared" si="14"/>
        <v>0.30988423864648262</v>
      </c>
      <c r="M85" s="60"/>
      <c r="N85" s="60"/>
      <c r="O85" s="83"/>
      <c r="P85" s="94"/>
      <c r="Q85" s="111"/>
      <c r="R85" s="61" t="str">
        <f t="shared" si="15"/>
        <v>Buckinghamshire</v>
      </c>
      <c r="S85" s="115" t="b">
        <f>IF(R85=$S$76,#REF!)</f>
        <v>0</v>
      </c>
      <c r="U85" s="114"/>
      <c r="V85" s="114"/>
      <c r="W85" s="114"/>
      <c r="X85" s="114"/>
      <c r="Y85" s="114"/>
      <c r="Z85" s="114"/>
      <c r="AA85" s="114"/>
    </row>
    <row r="86" spans="1:27" s="68" customFormat="1" ht="13.5" customHeight="1" x14ac:dyDescent="0.2">
      <c r="A86" s="82"/>
      <c r="B86" s="69" t="s">
        <v>4</v>
      </c>
      <c r="C86" s="67"/>
      <c r="D86" s="203">
        <v>298.10000000000002</v>
      </c>
      <c r="E86" s="221">
        <v>46.300000000000004</v>
      </c>
      <c r="F86" s="121">
        <v>83.5</v>
      </c>
      <c r="G86" s="121">
        <v>69.8</v>
      </c>
      <c r="H86" s="121">
        <v>98.600000000000009</v>
      </c>
      <c r="I86" s="271">
        <f t="shared" si="11"/>
        <v>0.1553170077155317</v>
      </c>
      <c r="J86" s="272">
        <f t="shared" si="12"/>
        <v>0.28010734652801073</v>
      </c>
      <c r="K86" s="272">
        <f t="shared" si="13"/>
        <v>0.23414961422341493</v>
      </c>
      <c r="L86" s="274">
        <f t="shared" si="14"/>
        <v>0.33076148943307615</v>
      </c>
      <c r="M86" s="60"/>
      <c r="N86" s="60"/>
      <c r="O86" s="83"/>
      <c r="P86" s="94"/>
      <c r="Q86" s="111"/>
      <c r="R86" s="61" t="str">
        <f t="shared" si="15"/>
        <v>East Sussex</v>
      </c>
      <c r="S86" s="115" t="b">
        <f>IF(R86=$S$76,#REF!)</f>
        <v>0</v>
      </c>
      <c r="U86" s="114"/>
      <c r="V86" s="114"/>
      <c r="W86" s="114"/>
      <c r="X86" s="114"/>
      <c r="Y86" s="114"/>
      <c r="Z86" s="114"/>
      <c r="AA86" s="114"/>
    </row>
    <row r="87" spans="1:27" s="68" customFormat="1" ht="13.5" customHeight="1" x14ac:dyDescent="0.2">
      <c r="A87" s="82"/>
      <c r="B87" s="69" t="s">
        <v>6</v>
      </c>
      <c r="C87" s="67"/>
      <c r="D87" s="203">
        <v>389.40000000000003</v>
      </c>
      <c r="E87" s="221">
        <v>64.600000000000009</v>
      </c>
      <c r="F87" s="121">
        <v>126.7</v>
      </c>
      <c r="G87" s="121">
        <v>85.4</v>
      </c>
      <c r="H87" s="121">
        <v>112.2</v>
      </c>
      <c r="I87" s="271">
        <f t="shared" si="11"/>
        <v>0.16589625064201335</v>
      </c>
      <c r="J87" s="272">
        <f t="shared" si="12"/>
        <v>0.32537236774524908</v>
      </c>
      <c r="K87" s="272">
        <f t="shared" si="13"/>
        <v>0.21931176168464303</v>
      </c>
      <c r="L87" s="274">
        <f t="shared" si="14"/>
        <v>0.28813559322033899</v>
      </c>
      <c r="M87" s="60"/>
      <c r="N87" s="60"/>
      <c r="O87" s="83"/>
      <c r="P87" s="94"/>
      <c r="Q87" s="111"/>
      <c r="R87" s="61" t="str">
        <f t="shared" si="15"/>
        <v>Hampshire</v>
      </c>
      <c r="S87" s="115" t="b">
        <f>IF(R87=$S$76,#REF!)</f>
        <v>0</v>
      </c>
      <c r="U87" s="114"/>
      <c r="V87" s="114"/>
      <c r="W87" s="114"/>
      <c r="X87" s="114"/>
      <c r="Y87" s="114"/>
      <c r="Z87" s="114"/>
      <c r="AA87" s="114"/>
    </row>
    <row r="88" spans="1:27" s="68" customFormat="1" ht="13.5" customHeight="1" x14ac:dyDescent="0.2">
      <c r="A88" s="82"/>
      <c r="B88" s="69" t="s">
        <v>1</v>
      </c>
      <c r="C88" s="67"/>
      <c r="D88" s="203">
        <v>72.600000000000009</v>
      </c>
      <c r="E88" s="221">
        <v>7</v>
      </c>
      <c r="F88" s="121">
        <v>19.900000000000002</v>
      </c>
      <c r="G88" s="121">
        <v>21.5</v>
      </c>
      <c r="H88" s="121">
        <v>24.200000000000003</v>
      </c>
      <c r="I88" s="271">
        <f t="shared" si="11"/>
        <v>9.6418732782369135E-2</v>
      </c>
      <c r="J88" s="272">
        <f t="shared" si="12"/>
        <v>0.27410468319559228</v>
      </c>
      <c r="K88" s="272">
        <f t="shared" si="13"/>
        <v>0.29614325068870517</v>
      </c>
      <c r="L88" s="274">
        <f t="shared" si="14"/>
        <v>0.33333333333333331</v>
      </c>
      <c r="M88" s="60"/>
      <c r="N88" s="60"/>
      <c r="O88" s="83"/>
      <c r="P88" s="94"/>
      <c r="Q88" s="111"/>
      <c r="R88" s="61" t="str">
        <f t="shared" si="15"/>
        <v>Isle of Wight</v>
      </c>
      <c r="S88" s="115" t="b">
        <f>IF(R88=$S$76,#REF!)</f>
        <v>0</v>
      </c>
      <c r="U88" s="114"/>
      <c r="V88" s="114"/>
      <c r="W88" s="114"/>
      <c r="X88" s="114"/>
      <c r="Y88" s="114"/>
      <c r="Z88" s="114"/>
      <c r="AA88" s="114"/>
    </row>
    <row r="89" spans="1:27" s="68" customFormat="1" ht="13.5" customHeight="1" x14ac:dyDescent="0.2">
      <c r="A89" s="82"/>
      <c r="B89" s="69" t="s">
        <v>9</v>
      </c>
      <c r="C89" s="67"/>
      <c r="D89" s="203">
        <v>676.6</v>
      </c>
      <c r="E89" s="221">
        <v>112.4</v>
      </c>
      <c r="F89" s="121">
        <v>191.9</v>
      </c>
      <c r="G89" s="121">
        <v>165</v>
      </c>
      <c r="H89" s="121">
        <v>207.3</v>
      </c>
      <c r="I89" s="271">
        <f t="shared" si="11"/>
        <v>0.16612474135382796</v>
      </c>
      <c r="J89" s="272">
        <f t="shared" si="12"/>
        <v>0.28362400236476498</v>
      </c>
      <c r="K89" s="272">
        <f t="shared" si="13"/>
        <v>0.24386639077741648</v>
      </c>
      <c r="L89" s="274">
        <f t="shared" si="14"/>
        <v>0.30638486550399052</v>
      </c>
      <c r="M89" s="60"/>
      <c r="N89" s="60"/>
      <c r="O89" s="83"/>
      <c r="P89" s="94"/>
      <c r="Q89" s="111"/>
      <c r="R89" s="61" t="str">
        <f t="shared" si="15"/>
        <v>Kent</v>
      </c>
      <c r="S89" s="115" t="b">
        <f>IF(R89=$S$76,#REF!)</f>
        <v>0</v>
      </c>
      <c r="U89" s="114"/>
      <c r="V89" s="114"/>
      <c r="W89" s="114"/>
      <c r="X89" s="114"/>
      <c r="Y89" s="114"/>
      <c r="Z89" s="114"/>
      <c r="AA89" s="114"/>
    </row>
    <row r="90" spans="1:27" s="68" customFormat="1" ht="13.5" customHeight="1" x14ac:dyDescent="0.2">
      <c r="A90" s="82"/>
      <c r="B90" s="69" t="s">
        <v>2</v>
      </c>
      <c r="C90" s="67"/>
      <c r="D90" s="203">
        <v>130.6</v>
      </c>
      <c r="E90" s="221">
        <v>24.8</v>
      </c>
      <c r="F90" s="121">
        <v>43.2</v>
      </c>
      <c r="G90" s="121">
        <v>32.200000000000003</v>
      </c>
      <c r="H90" s="121">
        <v>30.400000000000002</v>
      </c>
      <c r="I90" s="271">
        <f t="shared" si="11"/>
        <v>0.18989280245022971</v>
      </c>
      <c r="J90" s="272">
        <f t="shared" si="12"/>
        <v>0.33078101071975502</v>
      </c>
      <c r="K90" s="272">
        <f t="shared" si="13"/>
        <v>0.24655436447166926</v>
      </c>
      <c r="L90" s="274">
        <f t="shared" si="14"/>
        <v>0.23277182235834612</v>
      </c>
      <c r="M90" s="60"/>
      <c r="N90" s="60"/>
      <c r="O90" s="83"/>
      <c r="P90" s="94"/>
      <c r="Q90" s="111"/>
      <c r="R90" s="61" t="str">
        <f t="shared" si="15"/>
        <v>Medway</v>
      </c>
      <c r="S90" s="115" t="b">
        <f>IF(R90=$S$76,#REF!)</f>
        <v>0</v>
      </c>
      <c r="U90" s="114"/>
      <c r="V90" s="114"/>
      <c r="W90" s="114"/>
      <c r="X90" s="114"/>
      <c r="Y90" s="114"/>
      <c r="Z90" s="114"/>
      <c r="AA90" s="114"/>
    </row>
    <row r="91" spans="1:27" s="68" customFormat="1" ht="13.5" customHeight="1" x14ac:dyDescent="0.2">
      <c r="A91" s="82"/>
      <c r="B91" s="69" t="s">
        <v>10</v>
      </c>
      <c r="C91" s="67"/>
      <c r="D91" s="203">
        <v>145.1</v>
      </c>
      <c r="E91" s="221">
        <v>15.600000000000001</v>
      </c>
      <c r="F91" s="121">
        <v>43.300000000000004</v>
      </c>
      <c r="G91" s="121">
        <v>40.1</v>
      </c>
      <c r="H91" s="121">
        <v>46.2</v>
      </c>
      <c r="I91" s="271">
        <f t="shared" si="11"/>
        <v>0.1075120606478291</v>
      </c>
      <c r="J91" s="272">
        <f t="shared" si="12"/>
        <v>0.29841488628532054</v>
      </c>
      <c r="K91" s="272">
        <f t="shared" si="13"/>
        <v>0.27636113025499659</v>
      </c>
      <c r="L91" s="274">
        <f t="shared" si="14"/>
        <v>0.31840110268780153</v>
      </c>
      <c r="M91" s="60"/>
      <c r="N91" s="60"/>
      <c r="O91" s="83"/>
      <c r="P91" s="94"/>
      <c r="Q91" s="111"/>
      <c r="R91" s="61" t="str">
        <f t="shared" si="15"/>
        <v>Milton Keynes</v>
      </c>
      <c r="S91" s="115" t="b">
        <f>IF(R91=$S$76,#REF!)</f>
        <v>0</v>
      </c>
      <c r="U91" s="114"/>
      <c r="V91" s="114"/>
      <c r="W91" s="114"/>
      <c r="X91" s="114"/>
      <c r="Y91" s="114"/>
      <c r="Z91" s="114"/>
      <c r="AA91" s="114"/>
    </row>
    <row r="92" spans="1:27" s="68" customFormat="1" ht="13.5" customHeight="1" x14ac:dyDescent="0.2">
      <c r="A92" s="82"/>
      <c r="B92" s="69" t="s">
        <v>11</v>
      </c>
      <c r="C92" s="67"/>
      <c r="D92" s="203">
        <v>315.70000000000005</v>
      </c>
      <c r="E92" s="221">
        <v>58.6</v>
      </c>
      <c r="F92" s="121">
        <v>87.300000000000011</v>
      </c>
      <c r="G92" s="121">
        <v>60.7</v>
      </c>
      <c r="H92" s="121">
        <v>109.10000000000001</v>
      </c>
      <c r="I92" s="271">
        <f t="shared" si="11"/>
        <v>0.18561925878999047</v>
      </c>
      <c r="J92" s="272">
        <f t="shared" si="12"/>
        <v>0.27652834969908141</v>
      </c>
      <c r="K92" s="272">
        <f t="shared" si="13"/>
        <v>0.19227114349065566</v>
      </c>
      <c r="L92" s="274">
        <f t="shared" si="14"/>
        <v>0.3455812480202724</v>
      </c>
      <c r="M92" s="60"/>
      <c r="N92" s="60"/>
      <c r="O92" s="83"/>
      <c r="P92" s="94"/>
      <c r="Q92" s="111"/>
      <c r="R92" s="61" t="str">
        <f t="shared" si="15"/>
        <v>Oxfordshire</v>
      </c>
      <c r="S92" s="115" t="b">
        <f>IF(R92=$S$76,#REF!)</f>
        <v>0</v>
      </c>
      <c r="U92" s="114"/>
      <c r="V92" s="114"/>
      <c r="W92" s="114"/>
      <c r="X92" s="114"/>
      <c r="Y92" s="114"/>
      <c r="Z92" s="114"/>
      <c r="AA92" s="114"/>
    </row>
    <row r="93" spans="1:27" s="68" customFormat="1" ht="13.5" customHeight="1" x14ac:dyDescent="0.2">
      <c r="A93" s="82"/>
      <c r="B93" s="69" t="s">
        <v>12</v>
      </c>
      <c r="C93" s="67"/>
      <c r="D93" s="203">
        <v>157.5</v>
      </c>
      <c r="E93" s="221">
        <v>34.9</v>
      </c>
      <c r="F93" s="121">
        <v>45.800000000000004</v>
      </c>
      <c r="G93" s="121">
        <v>27.200000000000003</v>
      </c>
      <c r="H93" s="121">
        <v>49.6</v>
      </c>
      <c r="I93" s="271">
        <f t="shared" si="11"/>
        <v>0.22158730158730158</v>
      </c>
      <c r="J93" s="272">
        <f t="shared" si="12"/>
        <v>0.29079365079365083</v>
      </c>
      <c r="K93" s="272">
        <f t="shared" si="13"/>
        <v>0.17269841269841271</v>
      </c>
      <c r="L93" s="274">
        <f t="shared" si="14"/>
        <v>0.31492063492063493</v>
      </c>
      <c r="M93" s="60"/>
      <c r="N93" s="60"/>
      <c r="O93" s="83"/>
      <c r="P93" s="94"/>
      <c r="Q93" s="111"/>
      <c r="R93" s="61" t="str">
        <f t="shared" si="15"/>
        <v>Portsmouth</v>
      </c>
      <c r="S93" s="115" t="b">
        <f>IF(R93=$S$76,#REF!)</f>
        <v>0</v>
      </c>
      <c r="U93" s="114"/>
      <c r="V93" s="114"/>
      <c r="W93" s="114"/>
      <c r="X93" s="114"/>
      <c r="Y93" s="114"/>
      <c r="Z93" s="114"/>
      <c r="AA93" s="114"/>
    </row>
    <row r="94" spans="1:27" s="68" customFormat="1" ht="13.5" customHeight="1" x14ac:dyDescent="0.2">
      <c r="A94" s="82"/>
      <c r="B94" s="69" t="s">
        <v>3</v>
      </c>
      <c r="C94" s="67"/>
      <c r="D94" s="203">
        <v>95.800000000000011</v>
      </c>
      <c r="E94" s="222">
        <v>9</v>
      </c>
      <c r="F94" s="160">
        <v>27.5</v>
      </c>
      <c r="G94" s="160">
        <v>24.3</v>
      </c>
      <c r="H94" s="160">
        <v>35.1</v>
      </c>
      <c r="I94" s="271">
        <f t="shared" si="11"/>
        <v>9.3945720250521905E-2</v>
      </c>
      <c r="J94" s="285">
        <f t="shared" si="12"/>
        <v>0.28705636743215029</v>
      </c>
      <c r="K94" s="285">
        <f t="shared" si="13"/>
        <v>0.25365344467640916</v>
      </c>
      <c r="L94" s="286">
        <f t="shared" si="14"/>
        <v>0.36638830897703545</v>
      </c>
      <c r="M94" s="60"/>
      <c r="N94" s="60"/>
      <c r="O94" s="83"/>
      <c r="P94" s="94"/>
      <c r="Q94" s="111"/>
      <c r="R94" s="61" t="str">
        <f t="shared" si="15"/>
        <v>Reading</v>
      </c>
      <c r="S94" s="115" t="b">
        <f>IF(R94=$S$76,#REF!)</f>
        <v>0</v>
      </c>
      <c r="U94" s="114"/>
      <c r="V94" s="114"/>
      <c r="W94" s="114"/>
      <c r="X94" s="114"/>
      <c r="Y94" s="114"/>
      <c r="Z94" s="114"/>
      <c r="AA94" s="114"/>
    </row>
    <row r="95" spans="1:27" s="68" customFormat="1" ht="13.5" customHeight="1" x14ac:dyDescent="0.2">
      <c r="A95" s="82"/>
      <c r="B95" s="69" t="s">
        <v>13</v>
      </c>
      <c r="C95" s="67"/>
      <c r="D95" s="203">
        <v>83.300000000000011</v>
      </c>
      <c r="E95" s="221">
        <v>13</v>
      </c>
      <c r="F95" s="121">
        <v>23</v>
      </c>
      <c r="G95" s="121">
        <v>20</v>
      </c>
      <c r="H95" s="121">
        <v>27.3</v>
      </c>
      <c r="I95" s="271">
        <f t="shared" si="11"/>
        <v>0.15606242496998798</v>
      </c>
      <c r="J95" s="272">
        <f t="shared" si="12"/>
        <v>0.27611044417767105</v>
      </c>
      <c r="K95" s="272">
        <f t="shared" si="13"/>
        <v>0.24009603841536611</v>
      </c>
      <c r="L95" s="274">
        <f t="shared" si="14"/>
        <v>0.32773109243697474</v>
      </c>
      <c r="M95" s="60"/>
      <c r="N95" s="60"/>
      <c r="O95" s="83"/>
      <c r="P95" s="94"/>
      <c r="Q95" s="111"/>
      <c r="R95" s="61" t="str">
        <f t="shared" si="15"/>
        <v>Slough</v>
      </c>
      <c r="S95" s="115" t="b">
        <f>IF(R95=$S$76,#REF!)</f>
        <v>0</v>
      </c>
      <c r="U95" s="114"/>
      <c r="V95" s="114"/>
      <c r="W95" s="114"/>
      <c r="X95" s="114"/>
      <c r="Y95" s="114"/>
      <c r="Z95" s="114"/>
      <c r="AA95" s="114"/>
    </row>
    <row r="96" spans="1:27" s="68" customFormat="1" ht="13.5" customHeight="1" x14ac:dyDescent="0.2">
      <c r="A96" s="82"/>
      <c r="B96" s="69" t="s">
        <v>28</v>
      </c>
      <c r="C96" s="67"/>
      <c r="D96" s="203">
        <v>252.5</v>
      </c>
      <c r="E96" s="221">
        <v>43.1</v>
      </c>
      <c r="F96" s="121">
        <v>59.2</v>
      </c>
      <c r="G96" s="121">
        <v>63.2</v>
      </c>
      <c r="H96" s="121">
        <v>86.9</v>
      </c>
      <c r="I96" s="271">
        <f t="shared" si="11"/>
        <v>0.17069306930693071</v>
      </c>
      <c r="J96" s="272">
        <f t="shared" si="12"/>
        <v>0.23445544554455447</v>
      </c>
      <c r="K96" s="272">
        <f t="shared" si="13"/>
        <v>0.2502970297029703</v>
      </c>
      <c r="L96" s="274">
        <f t="shared" si="14"/>
        <v>0.34415841584158419</v>
      </c>
      <c r="M96" s="60"/>
      <c r="N96" s="60"/>
      <c r="O96" s="83"/>
      <c r="P96" s="94"/>
      <c r="Q96" s="111"/>
      <c r="R96" s="61" t="str">
        <f t="shared" si="15"/>
        <v>Somerset</v>
      </c>
      <c r="S96" s="115" t="b">
        <f>IF(R96=$S$76,#REF!)</f>
        <v>0</v>
      </c>
      <c r="U96" s="114"/>
      <c r="V96" s="114"/>
      <c r="W96" s="114"/>
      <c r="X96" s="114"/>
      <c r="Y96" s="114"/>
      <c r="Z96" s="114"/>
      <c r="AA96" s="114"/>
    </row>
    <row r="97" spans="1:27" s="68" customFormat="1" ht="13.5" customHeight="1" x14ac:dyDescent="0.2">
      <c r="A97" s="82"/>
      <c r="B97" s="69" t="s">
        <v>14</v>
      </c>
      <c r="C97" s="67"/>
      <c r="D97" s="203">
        <v>118.2</v>
      </c>
      <c r="E97" s="221">
        <v>23.6</v>
      </c>
      <c r="F97" s="121">
        <v>32.5</v>
      </c>
      <c r="G97" s="121">
        <v>33.1</v>
      </c>
      <c r="H97" s="121">
        <v>29</v>
      </c>
      <c r="I97" s="271">
        <f t="shared" si="11"/>
        <v>0.19966159052453469</v>
      </c>
      <c r="J97" s="272">
        <f t="shared" si="12"/>
        <v>0.27495769881556681</v>
      </c>
      <c r="K97" s="272">
        <f t="shared" si="13"/>
        <v>0.28003384094754652</v>
      </c>
      <c r="L97" s="274">
        <f t="shared" si="14"/>
        <v>0.24534686971235195</v>
      </c>
      <c r="M97" s="60"/>
      <c r="N97" s="60"/>
      <c r="O97" s="83"/>
      <c r="P97" s="94"/>
      <c r="Q97" s="111"/>
      <c r="R97" s="61" t="str">
        <f t="shared" si="15"/>
        <v>Southampton</v>
      </c>
      <c r="S97" s="115" t="b">
        <f>IF(R97=$S$76,#REF!)</f>
        <v>0</v>
      </c>
      <c r="U97" s="114"/>
      <c r="V97" s="114"/>
      <c r="W97" s="114"/>
      <c r="X97" s="114"/>
      <c r="Y97" s="114"/>
      <c r="Z97" s="114"/>
      <c r="AA97" s="114"/>
    </row>
    <row r="98" spans="1:27" s="68" customFormat="1" ht="13.5" customHeight="1" x14ac:dyDescent="0.2">
      <c r="A98" s="82"/>
      <c r="B98" s="69" t="s">
        <v>7</v>
      </c>
      <c r="C98" s="67"/>
      <c r="D98" s="203">
        <v>507.70000000000005</v>
      </c>
      <c r="E98" s="221">
        <v>77.800000000000011</v>
      </c>
      <c r="F98" s="121">
        <v>153.80000000000001</v>
      </c>
      <c r="G98" s="121">
        <v>114.30000000000001</v>
      </c>
      <c r="H98" s="121">
        <v>161.80000000000001</v>
      </c>
      <c r="I98" s="271">
        <f t="shared" si="11"/>
        <v>0.15324010242269057</v>
      </c>
      <c r="J98" s="272">
        <f t="shared" si="12"/>
        <v>0.30293480401812095</v>
      </c>
      <c r="K98" s="272">
        <f t="shared" si="13"/>
        <v>0.22513295253102225</v>
      </c>
      <c r="L98" s="274">
        <f t="shared" si="14"/>
        <v>0.31869214102816623</v>
      </c>
      <c r="M98" s="60"/>
      <c r="N98" s="60"/>
      <c r="O98" s="83"/>
      <c r="P98" s="94"/>
      <c r="Q98" s="111"/>
      <c r="R98" s="61" t="str">
        <f t="shared" si="15"/>
        <v>Surrey</v>
      </c>
      <c r="S98" s="115" t="b">
        <f>IF(R98=$S$76,#REF!)</f>
        <v>0</v>
      </c>
      <c r="U98" s="114"/>
      <c r="V98" s="114"/>
      <c r="W98" s="114"/>
      <c r="X98" s="114"/>
      <c r="Y98" s="114"/>
      <c r="Z98" s="114"/>
      <c r="AA98" s="114"/>
    </row>
    <row r="99" spans="1:27" s="68" customFormat="1" ht="13.5" customHeight="1" x14ac:dyDescent="0.2">
      <c r="A99" s="174"/>
      <c r="B99" s="69" t="s">
        <v>44</v>
      </c>
      <c r="C99" s="67"/>
      <c r="D99" s="203">
        <v>107.4</v>
      </c>
      <c r="E99" s="221">
        <v>14</v>
      </c>
      <c r="F99" s="121">
        <v>23.5</v>
      </c>
      <c r="G99" s="121">
        <v>26.5</v>
      </c>
      <c r="H99" s="121">
        <v>43.400000000000006</v>
      </c>
      <c r="I99" s="271">
        <f t="shared" si="11"/>
        <v>0.13035381750465549</v>
      </c>
      <c r="J99" s="272">
        <f t="shared" si="12"/>
        <v>0.21880819366852886</v>
      </c>
      <c r="K99" s="272">
        <f t="shared" si="13"/>
        <v>0.2467411545623836</v>
      </c>
      <c r="L99" s="274">
        <f t="shared" si="14"/>
        <v>0.40409683426443205</v>
      </c>
      <c r="M99" s="60"/>
      <c r="N99" s="60"/>
      <c r="O99" s="83"/>
      <c r="P99" s="94"/>
      <c r="Q99" s="111"/>
      <c r="R99" s="61" t="str">
        <f t="shared" si="15"/>
        <v>Swindon</v>
      </c>
      <c r="S99" s="115" t="b">
        <f>IF(R99=$S$76,#REF!)</f>
        <v>0</v>
      </c>
      <c r="U99" s="114"/>
      <c r="V99" s="114"/>
      <c r="W99" s="114"/>
      <c r="X99" s="114"/>
      <c r="Y99" s="114"/>
      <c r="Z99" s="114"/>
      <c r="AA99" s="114"/>
    </row>
    <row r="100" spans="1:27" s="68" customFormat="1" ht="13.5" customHeight="1" x14ac:dyDescent="0.2">
      <c r="A100" s="174"/>
      <c r="B100" s="69" t="s">
        <v>82</v>
      </c>
      <c r="C100" s="67"/>
      <c r="D100" s="203">
        <v>80.400000000000006</v>
      </c>
      <c r="E100" s="221">
        <v>3</v>
      </c>
      <c r="F100" s="121">
        <v>31</v>
      </c>
      <c r="G100" s="121">
        <v>21.8</v>
      </c>
      <c r="H100" s="121">
        <v>24.6</v>
      </c>
      <c r="I100" s="271">
        <f t="shared" si="11"/>
        <v>3.7313432835820892E-2</v>
      </c>
      <c r="J100" s="272">
        <f t="shared" si="12"/>
        <v>0.38557213930348255</v>
      </c>
      <c r="K100" s="272">
        <f t="shared" si="13"/>
        <v>0.27114427860696516</v>
      </c>
      <c r="L100" s="274">
        <f t="shared" si="14"/>
        <v>0.30597014925373134</v>
      </c>
      <c r="M100" s="60"/>
      <c r="N100" s="60"/>
      <c r="O100" s="83"/>
      <c r="P100" s="94"/>
      <c r="Q100" s="111"/>
      <c r="R100" s="61" t="str">
        <f t="shared" si="15"/>
        <v>Torbay</v>
      </c>
      <c r="S100" s="115" t="b">
        <f>IF(R100=$S$76,#REF!)</f>
        <v>0</v>
      </c>
      <c r="U100" s="114"/>
      <c r="V100" s="114"/>
      <c r="W100" s="114"/>
      <c r="X100" s="114"/>
      <c r="Y100" s="114"/>
      <c r="Z100" s="114"/>
      <c r="AA100" s="114"/>
    </row>
    <row r="101" spans="1:27" s="68" customFormat="1" ht="13.5" customHeight="1" x14ac:dyDescent="0.2">
      <c r="A101" s="82"/>
      <c r="B101" s="69" t="s">
        <v>15</v>
      </c>
      <c r="C101" s="67"/>
      <c r="D101" s="203">
        <v>85.100000000000009</v>
      </c>
      <c r="E101" s="221">
        <v>14</v>
      </c>
      <c r="F101" s="121">
        <v>22.3</v>
      </c>
      <c r="G101" s="121">
        <v>23.900000000000002</v>
      </c>
      <c r="H101" s="121">
        <v>24.8</v>
      </c>
      <c r="I101" s="271">
        <f t="shared" si="11"/>
        <v>0.16451233842538188</v>
      </c>
      <c r="J101" s="272">
        <f t="shared" si="12"/>
        <v>0.26204465334900118</v>
      </c>
      <c r="K101" s="272">
        <f t="shared" si="13"/>
        <v>0.2808460634547591</v>
      </c>
      <c r="L101" s="274">
        <f t="shared" si="14"/>
        <v>0.29142185663924791</v>
      </c>
      <c r="M101" s="60"/>
      <c r="N101" s="60"/>
      <c r="O101" s="83"/>
      <c r="P101" s="94"/>
      <c r="Q101" s="111"/>
      <c r="R101" s="61" t="str">
        <f t="shared" si="15"/>
        <v>West Berkshire</v>
      </c>
      <c r="S101" s="115" t="b">
        <f>IF(R101=$S$76,#REF!)</f>
        <v>0</v>
      </c>
      <c r="U101" s="114"/>
      <c r="V101" s="114"/>
      <c r="W101" s="114"/>
      <c r="X101" s="114"/>
      <c r="Y101" s="114"/>
      <c r="Z101" s="114"/>
      <c r="AA101" s="114"/>
    </row>
    <row r="102" spans="1:27" s="68" customFormat="1" ht="13.5" customHeight="1" x14ac:dyDescent="0.2">
      <c r="A102" s="82"/>
      <c r="B102" s="69" t="s">
        <v>5</v>
      </c>
      <c r="C102" s="67"/>
      <c r="D102" s="203">
        <v>403.40000000000003</v>
      </c>
      <c r="E102" s="221">
        <v>60.6</v>
      </c>
      <c r="F102" s="121">
        <v>111.2</v>
      </c>
      <c r="G102" s="121">
        <v>112.60000000000001</v>
      </c>
      <c r="H102" s="121">
        <v>119</v>
      </c>
      <c r="I102" s="271">
        <f t="shared" si="11"/>
        <v>0.15022310361923649</v>
      </c>
      <c r="J102" s="272">
        <f t="shared" si="12"/>
        <v>0.27565691621219629</v>
      </c>
      <c r="K102" s="272">
        <f t="shared" si="13"/>
        <v>0.27912741695587506</v>
      </c>
      <c r="L102" s="274">
        <f t="shared" si="14"/>
        <v>0.29499256321269207</v>
      </c>
      <c r="M102" s="60"/>
      <c r="N102" s="60"/>
      <c r="O102" s="83"/>
      <c r="P102" s="94"/>
      <c r="Q102" s="111"/>
      <c r="R102" s="61" t="str">
        <f t="shared" si="15"/>
        <v>West Sussex</v>
      </c>
      <c r="S102" s="115" t="b">
        <f>IF(R102=$S$76,#REF!)</f>
        <v>0</v>
      </c>
      <c r="U102" s="114"/>
      <c r="V102" s="114"/>
      <c r="W102" s="114"/>
      <c r="X102" s="114"/>
      <c r="Y102" s="114"/>
      <c r="Z102" s="114"/>
      <c r="AA102" s="114"/>
    </row>
    <row r="103" spans="1:27" s="68" customFormat="1" ht="13.5" customHeight="1" x14ac:dyDescent="0.2">
      <c r="A103" s="82"/>
      <c r="B103" s="69" t="s">
        <v>21</v>
      </c>
      <c r="C103" s="67"/>
      <c r="D103" s="204">
        <v>52</v>
      </c>
      <c r="E103" s="222">
        <v>10.600000000000001</v>
      </c>
      <c r="F103" s="160">
        <v>18.3</v>
      </c>
      <c r="G103" s="160">
        <v>10.4</v>
      </c>
      <c r="H103" s="160">
        <v>12.8</v>
      </c>
      <c r="I103" s="271">
        <f t="shared" si="11"/>
        <v>0.20384615384615387</v>
      </c>
      <c r="J103" s="272">
        <f t="shared" si="12"/>
        <v>0.35192307692307695</v>
      </c>
      <c r="K103" s="272">
        <f t="shared" si="13"/>
        <v>0.2</v>
      </c>
      <c r="L103" s="274">
        <f t="shared" si="14"/>
        <v>0.24615384615384617</v>
      </c>
      <c r="M103" s="60"/>
      <c r="N103" s="60"/>
      <c r="O103" s="83"/>
      <c r="P103" s="94"/>
      <c r="Q103" s="111"/>
      <c r="R103" s="61" t="str">
        <f t="shared" si="15"/>
        <v>Windsor &amp; Maidenhead</v>
      </c>
      <c r="S103" s="115" t="b">
        <f>IF(R103=$S$76,#REF!)</f>
        <v>0</v>
      </c>
      <c r="U103" s="114"/>
      <c r="V103" s="114"/>
      <c r="W103" s="114"/>
      <c r="X103" s="114"/>
      <c r="Y103" s="114"/>
      <c r="Z103" s="114"/>
      <c r="AA103" s="114"/>
    </row>
    <row r="104" spans="1:27" s="68" customFormat="1" ht="13.5" customHeight="1" x14ac:dyDescent="0.2">
      <c r="A104" s="82"/>
      <c r="B104" s="69" t="s">
        <v>16</v>
      </c>
      <c r="C104" s="67"/>
      <c r="D104" s="204">
        <v>56.7</v>
      </c>
      <c r="E104" s="222">
        <v>7</v>
      </c>
      <c r="F104" s="160">
        <v>16</v>
      </c>
      <c r="G104" s="160">
        <v>11.8</v>
      </c>
      <c r="H104" s="160">
        <v>21.900000000000002</v>
      </c>
      <c r="I104" s="271">
        <f t="shared" si="11"/>
        <v>0.12345679012345678</v>
      </c>
      <c r="J104" s="272">
        <f t="shared" si="12"/>
        <v>0.2821869488536155</v>
      </c>
      <c r="K104" s="272">
        <f t="shared" si="13"/>
        <v>0.20811287477954143</v>
      </c>
      <c r="L104" s="274">
        <f t="shared" si="14"/>
        <v>0.38624338624338628</v>
      </c>
      <c r="M104" s="60"/>
      <c r="N104" s="60"/>
      <c r="O104" s="83"/>
      <c r="P104" s="94"/>
      <c r="Q104" s="111"/>
      <c r="R104" s="61" t="str">
        <f t="shared" si="15"/>
        <v>Wokingham</v>
      </c>
      <c r="S104" s="115" t="b">
        <f>IF(R104=$S$76,#REF!)</f>
        <v>0</v>
      </c>
      <c r="U104" s="114"/>
      <c r="V104" s="114"/>
      <c r="W104" s="114"/>
      <c r="X104" s="114"/>
      <c r="Y104" s="114"/>
      <c r="Z104" s="114"/>
      <c r="AA104" s="114"/>
    </row>
    <row r="105" spans="1:27" s="68" customFormat="1" ht="13.5" customHeight="1" x14ac:dyDescent="0.2">
      <c r="A105" s="82"/>
      <c r="B105" s="88" t="s">
        <v>23</v>
      </c>
      <c r="C105" s="67"/>
      <c r="D105" s="205">
        <v>4090</v>
      </c>
      <c r="E105" s="210">
        <v>650</v>
      </c>
      <c r="F105" s="182">
        <v>1200</v>
      </c>
      <c r="G105" s="182">
        <v>1000</v>
      </c>
      <c r="H105" s="182">
        <v>1250</v>
      </c>
      <c r="I105" s="271">
        <f t="shared" si="11"/>
        <v>0.15892420537897312</v>
      </c>
      <c r="J105" s="272">
        <f t="shared" si="12"/>
        <v>0.29339853300733498</v>
      </c>
      <c r="K105" s="272">
        <f t="shared" si="13"/>
        <v>0.24449877750611246</v>
      </c>
      <c r="L105" s="274">
        <f t="shared" si="14"/>
        <v>0.30562347188264061</v>
      </c>
      <c r="M105" s="60"/>
      <c r="N105" s="60"/>
      <c r="O105" s="83"/>
      <c r="P105" s="94"/>
      <c r="Q105" s="111"/>
      <c r="R105" s="61" t="str">
        <f t="shared" si="15"/>
        <v>South East</v>
      </c>
      <c r="S105" s="115" t="b">
        <f>IF(R105=$S$76,#REF!)</f>
        <v>0</v>
      </c>
      <c r="U105" s="114"/>
      <c r="V105" s="114"/>
      <c r="W105" s="114"/>
      <c r="X105" s="114"/>
      <c r="Y105" s="114"/>
      <c r="Z105" s="114"/>
      <c r="AA105" s="114"/>
    </row>
    <row r="106" spans="1:27" s="68" customFormat="1" ht="13.5" customHeight="1" x14ac:dyDescent="0.2">
      <c r="A106" s="174"/>
      <c r="B106" s="185" t="s">
        <v>46</v>
      </c>
      <c r="C106" s="67"/>
      <c r="D106" s="206">
        <v>2560</v>
      </c>
      <c r="E106" s="211">
        <v>350</v>
      </c>
      <c r="F106" s="186">
        <v>710</v>
      </c>
      <c r="G106" s="186">
        <v>620</v>
      </c>
      <c r="H106" s="186">
        <v>880</v>
      </c>
      <c r="I106" s="271">
        <f t="shared" si="11"/>
        <v>0.13671875</v>
      </c>
      <c r="J106" s="272">
        <f t="shared" si="12"/>
        <v>0.27734375</v>
      </c>
      <c r="K106" s="272">
        <f t="shared" si="13"/>
        <v>0.2421875</v>
      </c>
      <c r="L106" s="274">
        <f t="shared" si="14"/>
        <v>0.34375</v>
      </c>
      <c r="M106" s="60"/>
      <c r="N106" s="60"/>
      <c r="O106" s="83"/>
      <c r="P106" s="94"/>
      <c r="Q106" s="111"/>
      <c r="R106" s="61" t="str">
        <f t="shared" si="15"/>
        <v>South West</v>
      </c>
      <c r="S106" s="115" t="b">
        <f>IF(R106=$S$76,#REF!)</f>
        <v>0</v>
      </c>
      <c r="U106" s="114"/>
      <c r="V106" s="114"/>
      <c r="W106" s="114"/>
      <c r="X106" s="114"/>
      <c r="Y106" s="114"/>
      <c r="Z106" s="114"/>
      <c r="AA106" s="114"/>
    </row>
    <row r="107" spans="1:27" s="65" customFormat="1" ht="13.5" customHeight="1" x14ac:dyDescent="0.2">
      <c r="A107" s="79"/>
      <c r="B107" s="146" t="s">
        <v>40</v>
      </c>
      <c r="C107" s="58"/>
      <c r="D107" s="276">
        <v>28500</v>
      </c>
      <c r="E107" s="227">
        <v>4520</v>
      </c>
      <c r="F107" s="183">
        <v>8610</v>
      </c>
      <c r="G107" s="183">
        <v>6940</v>
      </c>
      <c r="H107" s="183">
        <v>8420</v>
      </c>
      <c r="I107" s="271">
        <f t="shared" si="11"/>
        <v>0.15859649122807018</v>
      </c>
      <c r="J107" s="272">
        <f t="shared" si="12"/>
        <v>0.30210526315789471</v>
      </c>
      <c r="K107" s="272">
        <f t="shared" si="13"/>
        <v>0.24350877192982456</v>
      </c>
      <c r="L107" s="274">
        <f t="shared" si="14"/>
        <v>0.29543859649122806</v>
      </c>
      <c r="M107" s="60"/>
      <c r="N107" s="60"/>
      <c r="O107" s="78"/>
      <c r="P107" s="92"/>
      <c r="Q107" s="105"/>
      <c r="U107" s="114"/>
      <c r="V107" s="114"/>
      <c r="W107" s="114"/>
      <c r="X107" s="114"/>
      <c r="Y107" s="114"/>
      <c r="Z107" s="114"/>
      <c r="AA107" s="114"/>
    </row>
    <row r="108" spans="1:27" s="65" customFormat="1" ht="12" customHeight="1" x14ac:dyDescent="0.2">
      <c r="A108" s="79"/>
      <c r="B108" s="342"/>
      <c r="C108" s="342"/>
      <c r="D108" s="342"/>
      <c r="E108" s="342"/>
      <c r="F108" s="342"/>
      <c r="G108" s="342"/>
      <c r="H108" s="342"/>
      <c r="I108" s="342"/>
      <c r="J108" s="102"/>
      <c r="K108" s="102"/>
      <c r="L108" s="102"/>
      <c r="M108" s="102"/>
      <c r="N108" s="102"/>
      <c r="O108" s="78"/>
      <c r="P108" s="92"/>
      <c r="Q108" s="105"/>
      <c r="U108" s="114"/>
      <c r="V108" s="114"/>
      <c r="W108" s="114"/>
      <c r="X108" s="114"/>
      <c r="Y108" s="114"/>
      <c r="Z108" s="114"/>
      <c r="AA108" s="114"/>
    </row>
    <row r="109" spans="1:27" s="65" customFormat="1" ht="7.5" customHeight="1" x14ac:dyDescent="0.2">
      <c r="A109" s="79"/>
      <c r="B109" s="44"/>
      <c r="C109" s="44"/>
      <c r="D109" s="43"/>
      <c r="E109" s="43"/>
      <c r="F109" s="43"/>
      <c r="G109" s="43"/>
      <c r="H109" s="43"/>
      <c r="I109" s="43"/>
      <c r="J109" s="43"/>
      <c r="K109" s="45"/>
      <c r="L109" s="45"/>
      <c r="M109" s="45"/>
      <c r="N109" s="45"/>
      <c r="O109" s="78"/>
      <c r="P109" s="92"/>
      <c r="Q109" s="105"/>
      <c r="U109" s="114"/>
      <c r="V109" s="114"/>
      <c r="W109" s="114"/>
      <c r="X109" s="114"/>
      <c r="Y109" s="114"/>
      <c r="Z109" s="114"/>
      <c r="AA109" s="114"/>
    </row>
    <row r="110" spans="1:27" s="65" customFormat="1" ht="15" customHeight="1" x14ac:dyDescent="0.2">
      <c r="A110" s="339"/>
      <c r="B110" s="340"/>
      <c r="C110" s="340"/>
      <c r="D110" s="340"/>
      <c r="E110" s="340"/>
      <c r="F110" s="340"/>
      <c r="G110" s="340"/>
      <c r="H110" s="340"/>
      <c r="I110" s="340"/>
      <c r="J110" s="340"/>
      <c r="K110" s="340"/>
      <c r="L110" s="340"/>
      <c r="M110" s="340"/>
      <c r="N110" s="340"/>
      <c r="O110" s="341"/>
      <c r="P110" s="92"/>
      <c r="Q110" s="105"/>
      <c r="U110" s="114"/>
      <c r="V110" s="114"/>
      <c r="W110" s="114"/>
      <c r="X110" s="114"/>
      <c r="Y110" s="114"/>
      <c r="Z110" s="114"/>
      <c r="AA110" s="114"/>
    </row>
    <row r="111" spans="1:27" s="65" customFormat="1" ht="11.25" customHeight="1" x14ac:dyDescent="0.2">
      <c r="A111" s="333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5"/>
      <c r="P111" s="92"/>
      <c r="Q111" s="105"/>
      <c r="S111" s="110"/>
      <c r="U111" s="114"/>
      <c r="V111" s="114"/>
      <c r="W111" s="114"/>
      <c r="X111" s="114"/>
      <c r="Y111" s="114"/>
      <c r="Z111" s="114"/>
      <c r="AA111" s="114"/>
    </row>
    <row r="112" spans="1:27" s="65" customFormat="1" ht="13.5" customHeight="1" x14ac:dyDescent="0.2">
      <c r="A112" s="74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6"/>
      <c r="P112" s="92"/>
      <c r="Q112" s="157"/>
      <c r="R112" s="112"/>
      <c r="S112" s="112"/>
      <c r="T112" s="112"/>
      <c r="U112" s="114"/>
      <c r="V112" s="114"/>
      <c r="W112" s="114"/>
      <c r="X112" s="114"/>
      <c r="Y112" s="114"/>
      <c r="Z112" s="114"/>
      <c r="AA112" s="114"/>
    </row>
    <row r="113" spans="1:27" s="65" customFormat="1" ht="15" customHeight="1" x14ac:dyDescent="0.25">
      <c r="A113" s="77"/>
      <c r="B113" s="143" t="s">
        <v>115</v>
      </c>
      <c r="C113" s="60"/>
      <c r="D113" s="60"/>
      <c r="E113" s="60"/>
      <c r="F113" s="60"/>
      <c r="G113" s="60"/>
      <c r="H113" s="60"/>
      <c r="I113" s="60"/>
      <c r="J113" s="38"/>
      <c r="K113" s="38"/>
      <c r="L113" s="38"/>
      <c r="M113" s="38"/>
      <c r="N113" s="38"/>
      <c r="O113" s="78"/>
      <c r="P113" s="92"/>
      <c r="Q113" s="105"/>
      <c r="R113" s="112"/>
      <c r="S113" s="112"/>
      <c r="T113" s="112"/>
      <c r="U113" s="114"/>
      <c r="V113" s="114"/>
    </row>
    <row r="114" spans="1:27" s="65" customFormat="1" ht="18" customHeight="1" x14ac:dyDescent="0.2">
      <c r="A114" s="79"/>
      <c r="B114" s="171"/>
      <c r="C114" s="60"/>
      <c r="D114" s="60"/>
      <c r="E114" s="60"/>
      <c r="F114" s="60"/>
      <c r="G114" s="60"/>
      <c r="H114" s="60"/>
      <c r="I114" s="60"/>
      <c r="J114" s="38"/>
      <c r="K114" s="38"/>
      <c r="L114" s="38"/>
      <c r="M114" s="38"/>
      <c r="N114" s="38"/>
      <c r="O114" s="78"/>
      <c r="P114" s="92"/>
      <c r="Q114" s="105"/>
      <c r="R114" s="112"/>
      <c r="S114" s="112"/>
      <c r="T114" s="112"/>
      <c r="U114" s="114"/>
      <c r="V114" s="114"/>
    </row>
    <row r="115" spans="1:27" s="65" customFormat="1" ht="21" customHeight="1" x14ac:dyDescent="0.2">
      <c r="A115" s="79"/>
      <c r="B115" s="67"/>
      <c r="C115" s="67"/>
      <c r="D115" s="336" t="s">
        <v>64</v>
      </c>
      <c r="E115" s="336"/>
      <c r="F115" s="336" t="s">
        <v>63</v>
      </c>
      <c r="G115" s="336"/>
      <c r="H115" s="336" t="s">
        <v>67</v>
      </c>
      <c r="I115" s="336"/>
      <c r="J115" s="336" t="s">
        <v>116</v>
      </c>
      <c r="K115" s="336"/>
      <c r="L115" s="337"/>
      <c r="M115" s="338"/>
      <c r="N115" s="38"/>
      <c r="O115" s="78"/>
      <c r="P115" s="92"/>
      <c r="Q115" s="105"/>
      <c r="R115" s="112"/>
      <c r="S115" s="112"/>
      <c r="T115" s="112"/>
      <c r="U115" s="114"/>
      <c r="V115" s="114"/>
    </row>
    <row r="116" spans="1:27" s="63" customFormat="1" ht="13.5" customHeight="1" x14ac:dyDescent="0.2">
      <c r="A116" s="80"/>
      <c r="B116" s="69" t="s">
        <v>0</v>
      </c>
      <c r="C116" s="67"/>
      <c r="D116" s="217"/>
      <c r="E116" s="218"/>
      <c r="F116" s="217"/>
      <c r="G116" s="218"/>
      <c r="H116" s="217"/>
      <c r="I116" s="218"/>
      <c r="J116" s="217"/>
      <c r="K116" s="218"/>
      <c r="L116" s="217"/>
      <c r="M116" s="55"/>
      <c r="N116" s="38"/>
      <c r="O116" s="81"/>
      <c r="P116" s="93"/>
      <c r="Q116" s="108"/>
      <c r="R116" s="49" t="str">
        <f t="shared" ref="R116:R138" si="16">B116</f>
        <v>Bracknell Forest</v>
      </c>
      <c r="S116" s="50" t="b">
        <f t="shared" ref="S116:S138" si="17">IF($R116=$S$76,I83)</f>
        <v>0</v>
      </c>
      <c r="T116" s="50" t="b">
        <f t="shared" ref="T116:T138" si="18">IF($R116=$S$76,J83)</f>
        <v>0</v>
      </c>
      <c r="U116" s="50" t="b">
        <f t="shared" ref="U116:U138" si="19">IF($R116=$S$76,K83)</f>
        <v>0</v>
      </c>
      <c r="V116" s="50" t="b">
        <f t="shared" ref="V116:V138" si="20">IF($R116=$S$76,L83)</f>
        <v>0</v>
      </c>
      <c r="W116" s="50" t="b">
        <f t="shared" ref="W116:W138" si="21">IF($R116=$S$76,N83)</f>
        <v>0</v>
      </c>
      <c r="X116" s="65"/>
      <c r="Y116" s="65"/>
      <c r="Z116" s="65"/>
      <c r="AA116" s="65"/>
    </row>
    <row r="117" spans="1:27" ht="13.5" customHeight="1" x14ac:dyDescent="0.2">
      <c r="A117" s="79"/>
      <c r="B117" s="69" t="s">
        <v>22</v>
      </c>
      <c r="C117" s="67"/>
      <c r="D117" s="217"/>
      <c r="E117" s="218"/>
      <c r="F117" s="217"/>
      <c r="G117" s="218"/>
      <c r="H117" s="217"/>
      <c r="I117" s="218"/>
      <c r="J117" s="217"/>
      <c r="K117" s="218"/>
      <c r="L117" s="217"/>
      <c r="M117" s="55"/>
      <c r="N117" s="41"/>
      <c r="O117" s="78"/>
      <c r="P117" s="92"/>
      <c r="Q117" s="105"/>
      <c r="R117" s="49" t="str">
        <f t="shared" si="16"/>
        <v>Brighton &amp; Hove</v>
      </c>
      <c r="S117" s="50" t="b">
        <f t="shared" si="17"/>
        <v>0</v>
      </c>
      <c r="T117" s="50" t="b">
        <f t="shared" si="18"/>
        <v>0</v>
      </c>
      <c r="U117" s="50" t="b">
        <f t="shared" si="19"/>
        <v>0</v>
      </c>
      <c r="V117" s="50" t="b">
        <f t="shared" si="20"/>
        <v>0</v>
      </c>
      <c r="W117" s="50" t="b">
        <f t="shared" si="21"/>
        <v>0</v>
      </c>
    </row>
    <row r="118" spans="1:27" ht="13.5" customHeight="1" x14ac:dyDescent="0.2">
      <c r="A118" s="79"/>
      <c r="B118" s="69" t="s">
        <v>8</v>
      </c>
      <c r="C118" s="67"/>
      <c r="D118" s="217"/>
      <c r="E118" s="218"/>
      <c r="F118" s="217"/>
      <c r="G118" s="218"/>
      <c r="H118" s="217"/>
      <c r="I118" s="218"/>
      <c r="J118" s="217"/>
      <c r="K118" s="218"/>
      <c r="L118" s="217"/>
      <c r="M118" s="55"/>
      <c r="N118" s="41"/>
      <c r="O118" s="78"/>
      <c r="P118" s="92"/>
      <c r="Q118" s="105"/>
      <c r="R118" s="49" t="str">
        <f t="shared" si="16"/>
        <v>Buckinghamshire</v>
      </c>
      <c r="S118" s="50" t="b">
        <f t="shared" si="17"/>
        <v>0</v>
      </c>
      <c r="T118" s="50" t="b">
        <f t="shared" si="18"/>
        <v>0</v>
      </c>
      <c r="U118" s="50" t="b">
        <f t="shared" si="19"/>
        <v>0</v>
      </c>
      <c r="V118" s="50" t="b">
        <f t="shared" si="20"/>
        <v>0</v>
      </c>
      <c r="W118" s="50" t="b">
        <f t="shared" si="21"/>
        <v>0</v>
      </c>
    </row>
    <row r="119" spans="1:27" ht="13.5" customHeight="1" x14ac:dyDescent="0.2">
      <c r="A119" s="79"/>
      <c r="B119" s="69" t="s">
        <v>4</v>
      </c>
      <c r="C119" s="67"/>
      <c r="D119" s="217"/>
      <c r="E119" s="218"/>
      <c r="F119" s="217"/>
      <c r="G119" s="218"/>
      <c r="H119" s="217"/>
      <c r="I119" s="218"/>
      <c r="J119" s="217"/>
      <c r="K119" s="218"/>
      <c r="L119" s="217"/>
      <c r="M119" s="55"/>
      <c r="N119" s="41"/>
      <c r="O119" s="78"/>
      <c r="P119" s="92"/>
      <c r="Q119" s="105"/>
      <c r="R119" s="49" t="str">
        <f t="shared" si="16"/>
        <v>East Sussex</v>
      </c>
      <c r="S119" s="50" t="b">
        <f t="shared" si="17"/>
        <v>0</v>
      </c>
      <c r="T119" s="50" t="b">
        <f t="shared" si="18"/>
        <v>0</v>
      </c>
      <c r="U119" s="50" t="b">
        <f t="shared" si="19"/>
        <v>0</v>
      </c>
      <c r="V119" s="50" t="b">
        <f t="shared" si="20"/>
        <v>0</v>
      </c>
      <c r="W119" s="50" t="b">
        <f t="shared" si="21"/>
        <v>0</v>
      </c>
    </row>
    <row r="120" spans="1:27" ht="13.5" customHeight="1" x14ac:dyDescent="0.2">
      <c r="A120" s="79"/>
      <c r="B120" s="69" t="s">
        <v>6</v>
      </c>
      <c r="C120" s="67"/>
      <c r="D120" s="217"/>
      <c r="E120" s="218"/>
      <c r="F120" s="217"/>
      <c r="G120" s="218"/>
      <c r="H120" s="217"/>
      <c r="I120" s="218"/>
      <c r="J120" s="217"/>
      <c r="K120" s="218"/>
      <c r="L120" s="217"/>
      <c r="M120" s="55"/>
      <c r="N120" s="41"/>
      <c r="O120" s="78"/>
      <c r="P120" s="92"/>
      <c r="Q120" s="105"/>
      <c r="R120" s="49" t="str">
        <f t="shared" si="16"/>
        <v>Hampshire</v>
      </c>
      <c r="S120" s="50" t="b">
        <f t="shared" si="17"/>
        <v>0</v>
      </c>
      <c r="T120" s="50" t="b">
        <f t="shared" si="18"/>
        <v>0</v>
      </c>
      <c r="U120" s="50" t="b">
        <f t="shared" si="19"/>
        <v>0</v>
      </c>
      <c r="V120" s="50" t="b">
        <f t="shared" si="20"/>
        <v>0</v>
      </c>
      <c r="W120" s="50" t="b">
        <f t="shared" si="21"/>
        <v>0</v>
      </c>
    </row>
    <row r="121" spans="1:27" ht="13.5" customHeight="1" x14ac:dyDescent="0.2">
      <c r="A121" s="79"/>
      <c r="B121" s="69" t="s">
        <v>1</v>
      </c>
      <c r="C121" s="67"/>
      <c r="D121" s="217"/>
      <c r="E121" s="218"/>
      <c r="F121" s="217"/>
      <c r="G121" s="218"/>
      <c r="H121" s="217"/>
      <c r="I121" s="218"/>
      <c r="J121" s="217"/>
      <c r="K121" s="218"/>
      <c r="L121" s="217"/>
      <c r="M121" s="55"/>
      <c r="N121" s="41"/>
      <c r="O121" s="78"/>
      <c r="P121" s="92"/>
      <c r="Q121" s="105"/>
      <c r="R121" s="49" t="str">
        <f t="shared" si="16"/>
        <v>Isle of Wight</v>
      </c>
      <c r="S121" s="50" t="b">
        <f t="shared" si="17"/>
        <v>0</v>
      </c>
      <c r="T121" s="50" t="b">
        <f t="shared" si="18"/>
        <v>0</v>
      </c>
      <c r="U121" s="50" t="b">
        <f t="shared" si="19"/>
        <v>0</v>
      </c>
      <c r="V121" s="50" t="b">
        <f t="shared" si="20"/>
        <v>0</v>
      </c>
      <c r="W121" s="50" t="b">
        <f t="shared" si="21"/>
        <v>0</v>
      </c>
    </row>
    <row r="122" spans="1:27" ht="13.5" customHeight="1" x14ac:dyDescent="0.2">
      <c r="A122" s="79"/>
      <c r="B122" s="69" t="s">
        <v>9</v>
      </c>
      <c r="C122" s="67"/>
      <c r="D122" s="217"/>
      <c r="E122" s="218"/>
      <c r="F122" s="217"/>
      <c r="G122" s="218"/>
      <c r="H122" s="217"/>
      <c r="I122" s="218"/>
      <c r="J122" s="217"/>
      <c r="K122" s="218"/>
      <c r="L122" s="217"/>
      <c r="M122" s="55"/>
      <c r="N122" s="41"/>
      <c r="O122" s="78"/>
      <c r="P122" s="92"/>
      <c r="Q122" s="105"/>
      <c r="R122" s="49" t="str">
        <f t="shared" si="16"/>
        <v>Kent</v>
      </c>
      <c r="S122" s="50" t="b">
        <f t="shared" si="17"/>
        <v>0</v>
      </c>
      <c r="T122" s="50" t="b">
        <f t="shared" si="18"/>
        <v>0</v>
      </c>
      <c r="U122" s="50" t="b">
        <f t="shared" si="19"/>
        <v>0</v>
      </c>
      <c r="V122" s="50" t="b">
        <f t="shared" si="20"/>
        <v>0</v>
      </c>
      <c r="W122" s="50" t="b">
        <f t="shared" si="21"/>
        <v>0</v>
      </c>
    </row>
    <row r="123" spans="1:27" s="65" customFormat="1" ht="13.5" customHeight="1" x14ac:dyDescent="0.2">
      <c r="A123" s="79"/>
      <c r="B123" s="69" t="s">
        <v>2</v>
      </c>
      <c r="C123" s="67"/>
      <c r="D123" s="217"/>
      <c r="E123" s="218"/>
      <c r="F123" s="217"/>
      <c r="G123" s="218"/>
      <c r="H123" s="217"/>
      <c r="I123" s="218"/>
      <c r="J123" s="217"/>
      <c r="K123" s="218"/>
      <c r="L123" s="217"/>
      <c r="M123" s="55"/>
      <c r="N123" s="41"/>
      <c r="O123" s="78"/>
      <c r="P123" s="92"/>
      <c r="Q123" s="105"/>
      <c r="R123" s="49" t="str">
        <f t="shared" si="16"/>
        <v>Medway</v>
      </c>
      <c r="S123" s="50" t="b">
        <f t="shared" si="17"/>
        <v>0</v>
      </c>
      <c r="T123" s="50" t="b">
        <f t="shared" si="18"/>
        <v>0</v>
      </c>
      <c r="U123" s="50" t="b">
        <f t="shared" si="19"/>
        <v>0</v>
      </c>
      <c r="V123" s="50" t="b">
        <f t="shared" si="20"/>
        <v>0</v>
      </c>
      <c r="W123" s="50" t="b">
        <f t="shared" si="21"/>
        <v>0</v>
      </c>
    </row>
    <row r="124" spans="1:27" s="65" customFormat="1" ht="13.5" customHeight="1" x14ac:dyDescent="0.2">
      <c r="A124" s="79"/>
      <c r="B124" s="69" t="s">
        <v>10</v>
      </c>
      <c r="C124" s="67"/>
      <c r="D124" s="217"/>
      <c r="E124" s="218"/>
      <c r="F124" s="217"/>
      <c r="G124" s="218"/>
      <c r="H124" s="217"/>
      <c r="I124" s="218"/>
      <c r="J124" s="217"/>
      <c r="K124" s="218"/>
      <c r="L124" s="217"/>
      <c r="M124" s="55"/>
      <c r="N124" s="41"/>
      <c r="O124" s="78"/>
      <c r="P124" s="92"/>
      <c r="Q124" s="105"/>
      <c r="R124" s="49" t="str">
        <f t="shared" si="16"/>
        <v>Milton Keynes</v>
      </c>
      <c r="S124" s="50" t="b">
        <f t="shared" si="17"/>
        <v>0</v>
      </c>
      <c r="T124" s="50" t="b">
        <f t="shared" si="18"/>
        <v>0</v>
      </c>
      <c r="U124" s="50" t="b">
        <f t="shared" si="19"/>
        <v>0</v>
      </c>
      <c r="V124" s="50" t="b">
        <f t="shared" si="20"/>
        <v>0</v>
      </c>
      <c r="W124" s="50" t="b">
        <f t="shared" si="21"/>
        <v>0</v>
      </c>
    </row>
    <row r="125" spans="1:27" s="65" customFormat="1" ht="13.5" customHeight="1" x14ac:dyDescent="0.2">
      <c r="A125" s="79"/>
      <c r="B125" s="69" t="s">
        <v>11</v>
      </c>
      <c r="C125" s="67"/>
      <c r="D125" s="217"/>
      <c r="E125" s="218"/>
      <c r="F125" s="217"/>
      <c r="G125" s="218"/>
      <c r="H125" s="217"/>
      <c r="I125" s="218"/>
      <c r="J125" s="217"/>
      <c r="K125" s="218"/>
      <c r="L125" s="217"/>
      <c r="M125" s="55"/>
      <c r="N125" s="41"/>
      <c r="O125" s="78"/>
      <c r="P125" s="92"/>
      <c r="Q125" s="105"/>
      <c r="R125" s="49" t="str">
        <f t="shared" si="16"/>
        <v>Oxfordshire</v>
      </c>
      <c r="S125" s="50" t="b">
        <f t="shared" si="17"/>
        <v>0</v>
      </c>
      <c r="T125" s="50" t="b">
        <f t="shared" si="18"/>
        <v>0</v>
      </c>
      <c r="U125" s="50" t="b">
        <f t="shared" si="19"/>
        <v>0</v>
      </c>
      <c r="V125" s="50" t="b">
        <f t="shared" si="20"/>
        <v>0</v>
      </c>
      <c r="W125" s="50" t="b">
        <f t="shared" si="21"/>
        <v>0</v>
      </c>
    </row>
    <row r="126" spans="1:27" s="65" customFormat="1" ht="13.5" customHeight="1" x14ac:dyDescent="0.2">
      <c r="A126" s="79"/>
      <c r="B126" s="69" t="s">
        <v>12</v>
      </c>
      <c r="C126" s="67"/>
      <c r="D126" s="217"/>
      <c r="E126" s="218"/>
      <c r="F126" s="217"/>
      <c r="G126" s="218"/>
      <c r="H126" s="217"/>
      <c r="I126" s="218"/>
      <c r="J126" s="217"/>
      <c r="K126" s="218"/>
      <c r="L126" s="217"/>
      <c r="M126" s="55"/>
      <c r="N126" s="41"/>
      <c r="O126" s="78"/>
      <c r="P126" s="92"/>
      <c r="Q126" s="105"/>
      <c r="R126" s="49" t="str">
        <f t="shared" si="16"/>
        <v>Portsmouth</v>
      </c>
      <c r="S126" s="50" t="b">
        <f t="shared" si="17"/>
        <v>0</v>
      </c>
      <c r="T126" s="50" t="b">
        <f t="shared" si="18"/>
        <v>0</v>
      </c>
      <c r="U126" s="50" t="b">
        <f t="shared" si="19"/>
        <v>0</v>
      </c>
      <c r="V126" s="50" t="b">
        <f t="shared" si="20"/>
        <v>0</v>
      </c>
      <c r="W126" s="50" t="b">
        <f t="shared" si="21"/>
        <v>0</v>
      </c>
    </row>
    <row r="127" spans="1:27" s="65" customFormat="1" ht="13.5" customHeight="1" x14ac:dyDescent="0.2">
      <c r="A127" s="79"/>
      <c r="B127" s="69" t="s">
        <v>3</v>
      </c>
      <c r="C127" s="67"/>
      <c r="D127" s="217"/>
      <c r="E127" s="218"/>
      <c r="F127" s="217"/>
      <c r="G127" s="218"/>
      <c r="H127" s="217"/>
      <c r="I127" s="218"/>
      <c r="J127" s="217"/>
      <c r="K127" s="218"/>
      <c r="L127" s="217"/>
      <c r="M127" s="55"/>
      <c r="N127" s="41"/>
      <c r="O127" s="78"/>
      <c r="P127" s="92"/>
      <c r="Q127" s="105"/>
      <c r="R127" s="49" t="str">
        <f t="shared" si="16"/>
        <v>Reading</v>
      </c>
      <c r="S127" s="50" t="b">
        <f t="shared" si="17"/>
        <v>0</v>
      </c>
      <c r="T127" s="50" t="b">
        <f t="shared" si="18"/>
        <v>0</v>
      </c>
      <c r="U127" s="50" t="b">
        <f t="shared" si="19"/>
        <v>0</v>
      </c>
      <c r="V127" s="50" t="b">
        <f t="shared" si="20"/>
        <v>0</v>
      </c>
      <c r="W127" s="50" t="b">
        <f t="shared" si="21"/>
        <v>0</v>
      </c>
    </row>
    <row r="128" spans="1:27" s="65" customFormat="1" ht="13.5" customHeight="1" x14ac:dyDescent="0.2">
      <c r="A128" s="79"/>
      <c r="B128" s="69" t="s">
        <v>13</v>
      </c>
      <c r="C128" s="67"/>
      <c r="D128" s="217"/>
      <c r="E128" s="218"/>
      <c r="F128" s="217"/>
      <c r="G128" s="218"/>
      <c r="H128" s="217"/>
      <c r="I128" s="218"/>
      <c r="J128" s="217"/>
      <c r="K128" s="218"/>
      <c r="L128" s="217"/>
      <c r="M128" s="55"/>
      <c r="N128" s="41"/>
      <c r="O128" s="78"/>
      <c r="P128" s="92"/>
      <c r="Q128" s="105"/>
      <c r="R128" s="49" t="str">
        <f t="shared" si="16"/>
        <v>Slough</v>
      </c>
      <c r="S128" s="50" t="b">
        <f t="shared" si="17"/>
        <v>0</v>
      </c>
      <c r="T128" s="50" t="b">
        <f t="shared" si="18"/>
        <v>0</v>
      </c>
      <c r="U128" s="50" t="b">
        <f t="shared" si="19"/>
        <v>0</v>
      </c>
      <c r="V128" s="50" t="b">
        <f t="shared" si="20"/>
        <v>0</v>
      </c>
      <c r="W128" s="50" t="b">
        <f t="shared" si="21"/>
        <v>0</v>
      </c>
    </row>
    <row r="129" spans="1:24" s="65" customFormat="1" ht="13.5" customHeight="1" x14ac:dyDescent="0.2">
      <c r="A129" s="79"/>
      <c r="B129" s="69" t="s">
        <v>28</v>
      </c>
      <c r="C129" s="67"/>
      <c r="D129" s="217"/>
      <c r="E129" s="218"/>
      <c r="F129" s="217"/>
      <c r="G129" s="218"/>
      <c r="H129" s="217"/>
      <c r="I129" s="218"/>
      <c r="J129" s="217"/>
      <c r="K129" s="218"/>
      <c r="L129" s="217"/>
      <c r="M129" s="55"/>
      <c r="N129" s="41"/>
      <c r="O129" s="78"/>
      <c r="P129" s="92"/>
      <c r="Q129" s="105"/>
      <c r="R129" s="49" t="str">
        <f t="shared" si="16"/>
        <v>Somerset</v>
      </c>
      <c r="S129" s="50" t="b">
        <f t="shared" si="17"/>
        <v>0</v>
      </c>
      <c r="T129" s="50" t="b">
        <f t="shared" si="18"/>
        <v>0</v>
      </c>
      <c r="U129" s="50" t="b">
        <f t="shared" si="19"/>
        <v>0</v>
      </c>
      <c r="V129" s="50" t="b">
        <f t="shared" si="20"/>
        <v>0</v>
      </c>
      <c r="W129" s="50" t="b">
        <f t="shared" si="21"/>
        <v>0</v>
      </c>
    </row>
    <row r="130" spans="1:24" s="65" customFormat="1" ht="13.5" customHeight="1" x14ac:dyDescent="0.2">
      <c r="A130" s="79"/>
      <c r="B130" s="69" t="s">
        <v>14</v>
      </c>
      <c r="C130" s="67"/>
      <c r="D130" s="217"/>
      <c r="E130" s="218"/>
      <c r="F130" s="217"/>
      <c r="G130" s="218"/>
      <c r="H130" s="217"/>
      <c r="I130" s="218"/>
      <c r="J130" s="217"/>
      <c r="K130" s="218"/>
      <c r="L130" s="217"/>
      <c r="M130" s="55"/>
      <c r="N130" s="41"/>
      <c r="O130" s="78"/>
      <c r="P130" s="92"/>
      <c r="Q130" s="105"/>
      <c r="R130" s="49" t="str">
        <f t="shared" si="16"/>
        <v>Southampton</v>
      </c>
      <c r="S130" s="50" t="b">
        <f t="shared" si="17"/>
        <v>0</v>
      </c>
      <c r="T130" s="50" t="b">
        <f t="shared" si="18"/>
        <v>0</v>
      </c>
      <c r="U130" s="50" t="b">
        <f t="shared" si="19"/>
        <v>0</v>
      </c>
      <c r="V130" s="50" t="b">
        <f t="shared" si="20"/>
        <v>0</v>
      </c>
      <c r="W130" s="50" t="b">
        <f t="shared" si="21"/>
        <v>0</v>
      </c>
    </row>
    <row r="131" spans="1:24" s="65" customFormat="1" ht="13.5" customHeight="1" x14ac:dyDescent="0.2">
      <c r="A131" s="79"/>
      <c r="B131" s="69" t="s">
        <v>7</v>
      </c>
      <c r="C131" s="67"/>
      <c r="D131" s="217"/>
      <c r="E131" s="218"/>
      <c r="F131" s="217"/>
      <c r="G131" s="218"/>
      <c r="H131" s="217"/>
      <c r="I131" s="218"/>
      <c r="J131" s="217"/>
      <c r="K131" s="218"/>
      <c r="L131" s="217"/>
      <c r="M131" s="55"/>
      <c r="N131" s="41"/>
      <c r="O131" s="78"/>
      <c r="P131" s="92"/>
      <c r="Q131" s="105"/>
      <c r="R131" s="49" t="str">
        <f t="shared" si="16"/>
        <v>Surrey</v>
      </c>
      <c r="S131" s="50" t="b">
        <f t="shared" si="17"/>
        <v>0</v>
      </c>
      <c r="T131" s="50" t="b">
        <f t="shared" si="18"/>
        <v>0</v>
      </c>
      <c r="U131" s="50" t="b">
        <f t="shared" si="19"/>
        <v>0</v>
      </c>
      <c r="V131" s="50" t="b">
        <f t="shared" si="20"/>
        <v>0</v>
      </c>
      <c r="W131" s="50" t="b">
        <f t="shared" si="21"/>
        <v>0</v>
      </c>
    </row>
    <row r="132" spans="1:24" s="65" customFormat="1" ht="13.5" customHeight="1" x14ac:dyDescent="0.2">
      <c r="A132" s="137"/>
      <c r="B132" s="69" t="s">
        <v>44</v>
      </c>
      <c r="C132" s="67"/>
      <c r="D132" s="217"/>
      <c r="E132" s="218"/>
      <c r="F132" s="217"/>
      <c r="G132" s="218"/>
      <c r="H132" s="217"/>
      <c r="I132" s="218"/>
      <c r="J132" s="217"/>
      <c r="K132" s="218"/>
      <c r="L132" s="217"/>
      <c r="M132" s="55"/>
      <c r="N132" s="41"/>
      <c r="O132" s="78"/>
      <c r="P132" s="92"/>
      <c r="Q132" s="105"/>
      <c r="R132" s="49" t="str">
        <f t="shared" si="16"/>
        <v>Swindon</v>
      </c>
      <c r="S132" s="50" t="b">
        <f t="shared" si="17"/>
        <v>0</v>
      </c>
      <c r="T132" s="50" t="b">
        <f t="shared" si="18"/>
        <v>0</v>
      </c>
      <c r="U132" s="50" t="b">
        <f t="shared" si="19"/>
        <v>0</v>
      </c>
      <c r="V132" s="50" t="b">
        <f t="shared" si="20"/>
        <v>0</v>
      </c>
      <c r="W132" s="50" t="b">
        <f t="shared" si="21"/>
        <v>0</v>
      </c>
    </row>
    <row r="133" spans="1:24" s="65" customFormat="1" ht="13.5" customHeight="1" x14ac:dyDescent="0.2">
      <c r="A133" s="137"/>
      <c r="B133" s="69" t="s">
        <v>82</v>
      </c>
      <c r="C133" s="67"/>
      <c r="D133" s="275"/>
      <c r="E133" s="218"/>
      <c r="F133" s="275"/>
      <c r="G133" s="218"/>
      <c r="H133" s="275"/>
      <c r="I133" s="218"/>
      <c r="J133" s="275"/>
      <c r="K133" s="218"/>
      <c r="L133" s="217"/>
      <c r="M133" s="55"/>
      <c r="N133" s="41"/>
      <c r="O133" s="78"/>
      <c r="P133" s="92"/>
      <c r="Q133" s="105"/>
      <c r="R133" s="49" t="str">
        <f t="shared" si="16"/>
        <v>Torbay</v>
      </c>
      <c r="S133" s="50" t="b">
        <f t="shared" si="17"/>
        <v>0</v>
      </c>
      <c r="T133" s="50" t="b">
        <f t="shared" si="18"/>
        <v>0</v>
      </c>
      <c r="U133" s="50" t="b">
        <f t="shared" si="19"/>
        <v>0</v>
      </c>
      <c r="V133" s="50" t="b">
        <f t="shared" si="20"/>
        <v>0</v>
      </c>
      <c r="W133" s="50" t="b">
        <f t="shared" si="21"/>
        <v>0</v>
      </c>
    </row>
    <row r="134" spans="1:24" s="65" customFormat="1" ht="13.5" customHeight="1" x14ac:dyDescent="0.2">
      <c r="A134" s="79"/>
      <c r="B134" s="69" t="s">
        <v>15</v>
      </c>
      <c r="C134" s="67"/>
      <c r="D134" s="217"/>
      <c r="E134" s="218"/>
      <c r="F134" s="217"/>
      <c r="G134" s="218"/>
      <c r="H134" s="217"/>
      <c r="I134" s="218"/>
      <c r="J134" s="217"/>
      <c r="K134" s="218"/>
      <c r="L134" s="217"/>
      <c r="M134" s="55"/>
      <c r="N134" s="41"/>
      <c r="O134" s="78"/>
      <c r="P134" s="92"/>
      <c r="Q134" s="105"/>
      <c r="R134" s="49" t="str">
        <f t="shared" si="16"/>
        <v>West Berkshire</v>
      </c>
      <c r="S134" s="50" t="b">
        <f t="shared" si="17"/>
        <v>0</v>
      </c>
      <c r="T134" s="50" t="b">
        <f t="shared" si="18"/>
        <v>0</v>
      </c>
      <c r="U134" s="50" t="b">
        <f t="shared" si="19"/>
        <v>0</v>
      </c>
      <c r="V134" s="50" t="b">
        <f t="shared" si="20"/>
        <v>0</v>
      </c>
      <c r="W134" s="50" t="b">
        <f t="shared" si="21"/>
        <v>0</v>
      </c>
    </row>
    <row r="135" spans="1:24" s="65" customFormat="1" ht="13.5" customHeight="1" x14ac:dyDescent="0.2">
      <c r="A135" s="79"/>
      <c r="B135" s="69" t="s">
        <v>5</v>
      </c>
      <c r="C135" s="67"/>
      <c r="D135" s="217"/>
      <c r="E135" s="218"/>
      <c r="F135" s="217"/>
      <c r="G135" s="218"/>
      <c r="H135" s="217"/>
      <c r="I135" s="218"/>
      <c r="J135" s="217"/>
      <c r="K135" s="218"/>
      <c r="L135" s="217"/>
      <c r="M135" s="55"/>
      <c r="N135" s="41"/>
      <c r="O135" s="78"/>
      <c r="P135" s="92"/>
      <c r="Q135" s="105"/>
      <c r="R135" s="49" t="str">
        <f t="shared" si="16"/>
        <v>West Sussex</v>
      </c>
      <c r="S135" s="50" t="b">
        <f t="shared" si="17"/>
        <v>0</v>
      </c>
      <c r="T135" s="50" t="b">
        <f t="shared" si="18"/>
        <v>0</v>
      </c>
      <c r="U135" s="50" t="b">
        <f t="shared" si="19"/>
        <v>0</v>
      </c>
      <c r="V135" s="50" t="b">
        <f t="shared" si="20"/>
        <v>0</v>
      </c>
      <c r="W135" s="50" t="b">
        <f t="shared" si="21"/>
        <v>0</v>
      </c>
    </row>
    <row r="136" spans="1:24" s="65" customFormat="1" ht="13.5" customHeight="1" x14ac:dyDescent="0.2">
      <c r="A136" s="79"/>
      <c r="B136" s="69" t="s">
        <v>21</v>
      </c>
      <c r="C136" s="67"/>
      <c r="D136" s="217"/>
      <c r="E136" s="218"/>
      <c r="F136" s="217"/>
      <c r="G136" s="218"/>
      <c r="H136" s="217"/>
      <c r="I136" s="218"/>
      <c r="J136" s="217"/>
      <c r="K136" s="218"/>
      <c r="L136" s="217"/>
      <c r="M136" s="55"/>
      <c r="N136" s="41"/>
      <c r="O136" s="78"/>
      <c r="P136" s="92"/>
      <c r="Q136" s="105"/>
      <c r="R136" s="49" t="str">
        <f t="shared" si="16"/>
        <v>Windsor &amp; Maidenhead</v>
      </c>
      <c r="S136" s="50" t="b">
        <f t="shared" si="17"/>
        <v>0</v>
      </c>
      <c r="T136" s="50" t="b">
        <f t="shared" si="18"/>
        <v>0</v>
      </c>
      <c r="U136" s="50" t="b">
        <f t="shared" si="19"/>
        <v>0</v>
      </c>
      <c r="V136" s="50" t="b">
        <f t="shared" si="20"/>
        <v>0</v>
      </c>
      <c r="W136" s="50" t="b">
        <f t="shared" si="21"/>
        <v>0</v>
      </c>
    </row>
    <row r="137" spans="1:24" s="65" customFormat="1" ht="13.5" customHeight="1" x14ac:dyDescent="0.2">
      <c r="A137" s="79"/>
      <c r="B137" s="69" t="s">
        <v>16</v>
      </c>
      <c r="C137" s="67"/>
      <c r="D137" s="217"/>
      <c r="E137" s="218"/>
      <c r="F137" s="217"/>
      <c r="G137" s="218"/>
      <c r="H137" s="217"/>
      <c r="I137" s="218"/>
      <c r="J137" s="217"/>
      <c r="K137" s="218"/>
      <c r="L137" s="217"/>
      <c r="M137" s="55"/>
      <c r="N137" s="41"/>
      <c r="O137" s="78"/>
      <c r="P137" s="92"/>
      <c r="Q137" s="105"/>
      <c r="R137" s="49" t="str">
        <f t="shared" si="16"/>
        <v>Wokingham</v>
      </c>
      <c r="S137" s="50" t="b">
        <f t="shared" si="17"/>
        <v>0</v>
      </c>
      <c r="T137" s="50" t="b">
        <f t="shared" si="18"/>
        <v>0</v>
      </c>
      <c r="U137" s="50" t="b">
        <f t="shared" si="19"/>
        <v>0</v>
      </c>
      <c r="V137" s="50" t="b">
        <f t="shared" si="20"/>
        <v>0</v>
      </c>
      <c r="W137" s="50" t="b">
        <f t="shared" si="21"/>
        <v>0</v>
      </c>
    </row>
    <row r="138" spans="1:24" s="65" customFormat="1" ht="13.5" customHeight="1" x14ac:dyDescent="0.2">
      <c r="A138" s="79"/>
      <c r="B138" s="88" t="s">
        <v>23</v>
      </c>
      <c r="C138" s="67"/>
      <c r="D138" s="217"/>
      <c r="E138" s="218"/>
      <c r="F138" s="217"/>
      <c r="G138" s="218"/>
      <c r="H138" s="217"/>
      <c r="I138" s="218"/>
      <c r="J138" s="217"/>
      <c r="K138" s="218"/>
      <c r="L138" s="217"/>
      <c r="M138" s="55"/>
      <c r="N138" s="41"/>
      <c r="O138" s="78"/>
      <c r="P138" s="92"/>
      <c r="Q138" s="105"/>
      <c r="R138" s="49" t="str">
        <f t="shared" si="16"/>
        <v>South East</v>
      </c>
      <c r="S138" s="50" t="b">
        <f t="shared" si="17"/>
        <v>0</v>
      </c>
      <c r="T138" s="50" t="b">
        <f t="shared" si="18"/>
        <v>0</v>
      </c>
      <c r="U138" s="50" t="b">
        <f t="shared" si="19"/>
        <v>0</v>
      </c>
      <c r="V138" s="50" t="b">
        <f t="shared" si="20"/>
        <v>0</v>
      </c>
      <c r="W138" s="50" t="b">
        <f t="shared" si="21"/>
        <v>0</v>
      </c>
    </row>
    <row r="139" spans="1:24" s="65" customFormat="1" ht="13.5" customHeight="1" x14ac:dyDescent="0.2">
      <c r="A139" s="137"/>
      <c r="B139" s="185" t="s">
        <v>46</v>
      </c>
      <c r="C139" s="67"/>
      <c r="D139" s="217"/>
      <c r="E139" s="218"/>
      <c r="F139" s="217"/>
      <c r="G139" s="218"/>
      <c r="H139" s="217"/>
      <c r="I139" s="218"/>
      <c r="J139" s="217"/>
      <c r="K139" s="218"/>
      <c r="L139" s="217"/>
      <c r="M139" s="55"/>
      <c r="N139" s="41"/>
      <c r="O139" s="78"/>
      <c r="P139" s="92"/>
      <c r="Q139" s="105"/>
      <c r="R139" s="117"/>
      <c r="S139" s="179"/>
    </row>
    <row r="140" spans="1:24" s="65" customFormat="1" ht="13.5" customHeight="1" x14ac:dyDescent="0.2">
      <c r="A140" s="79"/>
      <c r="B140" s="146" t="s">
        <v>40</v>
      </c>
      <c r="C140" s="58"/>
      <c r="D140" s="217"/>
      <c r="E140" s="218"/>
      <c r="F140" s="217"/>
      <c r="G140" s="218"/>
      <c r="H140" s="217"/>
      <c r="I140" s="218"/>
      <c r="J140" s="217"/>
      <c r="K140" s="218"/>
      <c r="L140" s="217"/>
      <c r="M140" s="55"/>
      <c r="N140" s="38"/>
      <c r="O140" s="78"/>
      <c r="P140" s="92"/>
      <c r="Q140" s="105"/>
    </row>
    <row r="141" spans="1:24" s="65" customFormat="1" ht="15.75" customHeight="1" x14ac:dyDescent="0.2">
      <c r="A141" s="137"/>
      <c r="B141" s="59"/>
      <c r="C141" s="59"/>
      <c r="D141" s="219"/>
      <c r="E141" s="220"/>
      <c r="F141" s="219"/>
      <c r="G141" s="220"/>
      <c r="H141" s="219"/>
      <c r="I141" s="220"/>
      <c r="J141" s="219"/>
      <c r="K141" s="220"/>
      <c r="L141" s="217"/>
      <c r="M141" s="55"/>
      <c r="N141" s="38"/>
      <c r="O141" s="78"/>
      <c r="P141" s="92"/>
      <c r="Q141" s="105"/>
      <c r="X141" s="117"/>
    </row>
    <row r="142" spans="1:24" s="65" customFormat="1" ht="15.75" customHeight="1" x14ac:dyDescent="0.2">
      <c r="A142" s="137"/>
      <c r="B142" s="59"/>
      <c r="C142" s="59"/>
      <c r="D142" s="55"/>
      <c r="E142" s="55"/>
      <c r="F142" s="55"/>
      <c r="G142" s="55"/>
      <c r="H142" s="55"/>
      <c r="I142" s="55"/>
      <c r="J142" s="55"/>
      <c r="K142" s="38"/>
      <c r="L142" s="38"/>
      <c r="M142" s="38"/>
      <c r="N142" s="38"/>
      <c r="O142" s="78"/>
      <c r="P142" s="92"/>
      <c r="Q142" s="105"/>
      <c r="X142" s="117"/>
    </row>
    <row r="143" spans="1:24" s="65" customFormat="1" ht="15.75" customHeight="1" x14ac:dyDescent="0.2">
      <c r="A143" s="137"/>
      <c r="B143" s="59"/>
      <c r="C143" s="59"/>
      <c r="D143" s="55"/>
      <c r="E143" s="55"/>
      <c r="F143" s="55"/>
      <c r="G143" s="55"/>
      <c r="H143" s="55"/>
      <c r="I143" s="55"/>
      <c r="J143" s="55"/>
      <c r="K143" s="38"/>
      <c r="L143" s="38"/>
      <c r="M143" s="38"/>
      <c r="N143" s="38"/>
      <c r="O143" s="78"/>
      <c r="P143" s="92"/>
      <c r="Q143" s="105"/>
      <c r="X143" s="117"/>
    </row>
    <row r="144" spans="1:24" s="65" customFormat="1" ht="9.75" customHeight="1" x14ac:dyDescent="0.2">
      <c r="A144" s="137"/>
      <c r="B144" s="59"/>
      <c r="C144" s="59"/>
      <c r="D144" s="55"/>
      <c r="E144" s="55"/>
      <c r="F144" s="55"/>
      <c r="G144" s="55"/>
      <c r="H144" s="55"/>
      <c r="I144" s="55"/>
      <c r="J144" s="55"/>
      <c r="K144" s="38"/>
      <c r="L144" s="38"/>
      <c r="M144" s="38"/>
      <c r="N144" s="38"/>
      <c r="O144" s="78"/>
      <c r="P144" s="92"/>
      <c r="Q144" s="105"/>
      <c r="X144" s="117"/>
    </row>
    <row r="145" spans="1:25" s="65" customFormat="1" ht="36" customHeight="1" x14ac:dyDescent="0.2">
      <c r="A145" s="79"/>
      <c r="B145" s="59"/>
      <c r="C145" s="59"/>
      <c r="D145" s="55"/>
      <c r="E145" s="55"/>
      <c r="F145" s="55"/>
      <c r="G145" s="55"/>
      <c r="H145" s="55"/>
      <c r="I145" s="55"/>
      <c r="J145" s="55"/>
      <c r="K145" s="38"/>
      <c r="L145" s="38"/>
      <c r="M145" s="38"/>
      <c r="N145" s="38"/>
      <c r="O145" s="78"/>
      <c r="P145" s="92"/>
      <c r="Q145" s="105"/>
      <c r="X145" s="117"/>
    </row>
    <row r="146" spans="1:25" s="65" customFormat="1" ht="7.5" customHeight="1" x14ac:dyDescent="0.2">
      <c r="A146" s="79"/>
      <c r="B146" s="44"/>
      <c r="C146" s="44"/>
      <c r="D146" s="43"/>
      <c r="E146" s="43"/>
      <c r="F146" s="43"/>
      <c r="G146" s="43"/>
      <c r="H146" s="43"/>
      <c r="I146" s="43"/>
      <c r="J146" s="43"/>
      <c r="K146" s="45"/>
      <c r="L146" s="45"/>
      <c r="M146" s="45"/>
      <c r="N146" s="45"/>
      <c r="O146" s="78"/>
      <c r="P146" s="92"/>
      <c r="Q146" s="105"/>
    </row>
    <row r="147" spans="1:25" s="65" customFormat="1" ht="15" customHeight="1" x14ac:dyDescent="0.2">
      <c r="A147" s="339"/>
      <c r="B147" s="340"/>
      <c r="C147" s="340"/>
      <c r="D147" s="340"/>
      <c r="E147" s="340"/>
      <c r="F147" s="340"/>
      <c r="G147" s="340"/>
      <c r="H147" s="340"/>
      <c r="I147" s="340"/>
      <c r="J147" s="340"/>
      <c r="K147" s="340"/>
      <c r="L147" s="340"/>
      <c r="M147" s="340"/>
      <c r="N147" s="340"/>
      <c r="O147" s="341"/>
      <c r="P147" s="92"/>
      <c r="Q147" s="105"/>
    </row>
    <row r="148" spans="1:25" s="65" customFormat="1" ht="11.25" customHeight="1" x14ac:dyDescent="0.2">
      <c r="A148" s="333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5"/>
      <c r="P148" s="92"/>
      <c r="Q148" s="105"/>
    </row>
    <row r="149" spans="1:25" s="65" customFormat="1" ht="11.25" customHeight="1" x14ac:dyDescent="0.2">
      <c r="A149" s="97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92"/>
      <c r="Q149" s="105"/>
      <c r="Y149" s="66"/>
    </row>
    <row r="150" spans="1:25" s="65" customFormat="1" ht="11.25" customHeight="1" x14ac:dyDescent="0.2">
      <c r="A150" s="9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92"/>
      <c r="Q150" s="105"/>
      <c r="Y150" s="66"/>
    </row>
    <row r="151" spans="1:25" s="65" customFormat="1" ht="11.25" customHeight="1" x14ac:dyDescent="0.2">
      <c r="A151" s="98"/>
      <c r="B151" s="317" t="s">
        <v>25</v>
      </c>
      <c r="C151" s="243"/>
      <c r="D151" s="41"/>
      <c r="E151" s="41"/>
      <c r="F151" s="41"/>
      <c r="G151" s="41"/>
      <c r="H151" s="41"/>
      <c r="I151" s="38"/>
      <c r="J151" s="38"/>
      <c r="K151" s="38"/>
      <c r="L151" s="38"/>
      <c r="M151" s="38"/>
      <c r="N151" s="38"/>
      <c r="O151" s="38"/>
      <c r="P151" s="92"/>
      <c r="Q151" s="105"/>
      <c r="Y151" s="66"/>
    </row>
    <row r="152" spans="1:25" s="65" customFormat="1" ht="11.25" customHeight="1" x14ac:dyDescent="0.2">
      <c r="A152" s="98"/>
      <c r="B152" s="318"/>
      <c r="C152" s="242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92"/>
      <c r="Q152" s="105"/>
      <c r="Y152" s="66"/>
    </row>
    <row r="153" spans="1:25" s="65" customFormat="1" ht="11.25" customHeight="1" x14ac:dyDescent="0.2">
      <c r="A153" s="98"/>
      <c r="B153" s="328" t="s">
        <v>35</v>
      </c>
      <c r="C153" s="328"/>
      <c r="D153" s="328"/>
      <c r="E153" s="328"/>
      <c r="F153" s="262"/>
      <c r="G153" s="262"/>
      <c r="H153" s="262"/>
      <c r="I153" s="262"/>
      <c r="J153" s="55"/>
      <c r="K153" s="38"/>
      <c r="L153" s="38"/>
      <c r="M153" s="38"/>
      <c r="N153" s="38"/>
      <c r="O153" s="38"/>
      <c r="P153" s="92"/>
      <c r="Q153" s="105"/>
      <c r="Y153" s="66"/>
    </row>
    <row r="154" spans="1:25" s="65" customFormat="1" ht="11.25" customHeight="1" x14ac:dyDescent="0.2">
      <c r="A154" s="98"/>
      <c r="B154" s="328"/>
      <c r="C154" s="328"/>
      <c r="D154" s="328"/>
      <c r="E154" s="328"/>
      <c r="F154" s="262"/>
      <c r="G154" s="262"/>
      <c r="H154" s="262"/>
      <c r="I154" s="262"/>
      <c r="J154" s="55"/>
      <c r="K154" s="38"/>
      <c r="L154" s="38"/>
      <c r="M154" s="38"/>
      <c r="N154" s="38"/>
      <c r="O154" s="38"/>
      <c r="P154" s="92"/>
      <c r="Q154" s="105"/>
      <c r="Y154" s="66"/>
    </row>
    <row r="155" spans="1:25" ht="11.25" customHeight="1" x14ac:dyDescent="0.2">
      <c r="A155" s="98"/>
      <c r="B155" s="328" t="s">
        <v>36</v>
      </c>
      <c r="C155" s="328"/>
      <c r="D155" s="328"/>
      <c r="E155" s="328"/>
      <c r="F155" s="262"/>
      <c r="G155" s="262"/>
      <c r="H155" s="262"/>
      <c r="I155" s="262"/>
      <c r="J155" s="55"/>
      <c r="K155" s="38"/>
      <c r="L155" s="38"/>
      <c r="M155" s="38"/>
      <c r="N155" s="38"/>
      <c r="O155" s="38"/>
      <c r="P155" s="92"/>
      <c r="Q155" s="105"/>
      <c r="Y155" s="66"/>
    </row>
    <row r="156" spans="1:25" ht="11.25" customHeight="1" x14ac:dyDescent="0.2">
      <c r="A156" s="98"/>
      <c r="B156" s="328"/>
      <c r="C156" s="328"/>
      <c r="D156" s="328"/>
      <c r="E156" s="328"/>
      <c r="F156" s="262"/>
      <c r="G156" s="262"/>
      <c r="H156" s="262"/>
      <c r="I156" s="262"/>
      <c r="J156" s="55"/>
      <c r="K156" s="38"/>
      <c r="L156" s="38"/>
      <c r="M156" s="38"/>
      <c r="N156" s="38"/>
      <c r="O156" s="38"/>
      <c r="P156" s="92"/>
      <c r="Q156" s="105"/>
      <c r="Y156" s="66"/>
    </row>
    <row r="157" spans="1:25" ht="11.25" customHeight="1" x14ac:dyDescent="0.2">
      <c r="A157" s="98"/>
      <c r="B157" s="328" t="s">
        <v>37</v>
      </c>
      <c r="C157" s="328"/>
      <c r="D157" s="328"/>
      <c r="E157" s="328"/>
      <c r="F157" s="262"/>
      <c r="G157" s="262"/>
      <c r="H157" s="262"/>
      <c r="I157" s="262"/>
      <c r="J157" s="55"/>
      <c r="K157" s="38"/>
      <c r="L157" s="38"/>
      <c r="M157" s="38"/>
      <c r="N157" s="38"/>
      <c r="O157" s="38"/>
      <c r="P157" s="92"/>
      <c r="Q157" s="105"/>
      <c r="Y157" s="66"/>
    </row>
    <row r="158" spans="1:25" ht="11.25" customHeight="1" x14ac:dyDescent="0.2">
      <c r="A158" s="98"/>
      <c r="B158" s="328"/>
      <c r="C158" s="328"/>
      <c r="D158" s="328"/>
      <c r="E158" s="328"/>
      <c r="F158" s="262"/>
      <c r="G158" s="262"/>
      <c r="H158" s="262"/>
      <c r="I158" s="262"/>
      <c r="J158" s="55"/>
      <c r="K158" s="38"/>
      <c r="L158" s="38"/>
      <c r="M158" s="38"/>
      <c r="N158" s="38"/>
      <c r="O158" s="38"/>
      <c r="P158" s="92"/>
      <c r="Q158" s="105"/>
      <c r="Y158" s="66"/>
    </row>
    <row r="159" spans="1:25" s="65" customFormat="1" ht="11.25" customHeight="1" x14ac:dyDescent="0.2">
      <c r="A159" s="98"/>
      <c r="B159" s="328" t="s">
        <v>78</v>
      </c>
      <c r="C159" s="328"/>
      <c r="D159" s="328"/>
      <c r="E159" s="328"/>
      <c r="F159" s="262"/>
      <c r="G159" s="262"/>
      <c r="H159" s="262"/>
      <c r="I159" s="262"/>
      <c r="J159" s="55"/>
      <c r="K159" s="38"/>
      <c r="L159" s="38"/>
      <c r="M159" s="38"/>
      <c r="N159" s="38"/>
      <c r="O159" s="38"/>
      <c r="P159" s="92"/>
      <c r="Q159" s="105"/>
      <c r="Y159" s="66"/>
    </row>
    <row r="160" spans="1:25" s="65" customFormat="1" ht="11.25" customHeight="1" x14ac:dyDescent="0.2">
      <c r="A160" s="98"/>
      <c r="B160" s="328"/>
      <c r="C160" s="328"/>
      <c r="D160" s="328"/>
      <c r="E160" s="328"/>
      <c r="F160" s="262"/>
      <c r="G160" s="262"/>
      <c r="H160" s="262"/>
      <c r="I160" s="262"/>
      <c r="J160" s="55"/>
      <c r="K160" s="38"/>
      <c r="L160" s="38"/>
      <c r="M160" s="38"/>
      <c r="N160" s="38"/>
      <c r="O160" s="38"/>
      <c r="P160" s="92"/>
      <c r="Q160" s="105"/>
      <c r="Y160" s="66"/>
    </row>
    <row r="161" spans="1:27" s="65" customFormat="1" ht="11.25" customHeight="1" x14ac:dyDescent="0.2">
      <c r="A161" s="98"/>
      <c r="B161" s="328" t="s">
        <v>79</v>
      </c>
      <c r="C161" s="328"/>
      <c r="D161" s="328"/>
      <c r="E161" s="328"/>
      <c r="F161" s="262"/>
      <c r="G161" s="262"/>
      <c r="H161" s="262"/>
      <c r="I161" s="262"/>
      <c r="J161" s="55"/>
      <c r="K161" s="38"/>
      <c r="L161" s="38"/>
      <c r="M161" s="38"/>
      <c r="N161" s="38"/>
      <c r="O161" s="38"/>
      <c r="P161" s="92"/>
      <c r="Q161" s="105"/>
      <c r="Y161" s="66"/>
    </row>
    <row r="162" spans="1:27" s="65" customFormat="1" ht="11.25" customHeight="1" x14ac:dyDescent="0.2">
      <c r="A162" s="98"/>
      <c r="B162" s="328"/>
      <c r="C162" s="328"/>
      <c r="D162" s="328"/>
      <c r="E162" s="328"/>
      <c r="F162" s="262"/>
      <c r="G162" s="262"/>
      <c r="H162" s="262"/>
      <c r="I162" s="262"/>
      <c r="J162" s="55"/>
      <c r="K162" s="38"/>
      <c r="L162" s="38"/>
      <c r="M162" s="38"/>
      <c r="N162" s="38"/>
      <c r="O162" s="38"/>
      <c r="P162" s="92"/>
      <c r="Q162" s="105"/>
      <c r="Y162" s="66"/>
    </row>
    <row r="163" spans="1:27" s="65" customFormat="1" ht="11.25" customHeight="1" x14ac:dyDescent="0.2">
      <c r="A163" s="98"/>
      <c r="B163" s="328" t="s">
        <v>81</v>
      </c>
      <c r="C163" s="328"/>
      <c r="D163" s="328"/>
      <c r="E163" s="328"/>
      <c r="F163" s="262"/>
      <c r="G163" s="262"/>
      <c r="H163" s="262"/>
      <c r="I163" s="262"/>
      <c r="J163" s="55"/>
      <c r="K163" s="38"/>
      <c r="L163" s="38"/>
      <c r="M163" s="38"/>
      <c r="N163" s="38"/>
      <c r="O163" s="38"/>
      <c r="P163" s="92"/>
      <c r="Q163" s="105"/>
      <c r="Y163" s="66"/>
    </row>
    <row r="164" spans="1:27" s="65" customFormat="1" ht="11.25" customHeight="1" x14ac:dyDescent="0.2">
      <c r="A164" s="98"/>
      <c r="B164" s="328"/>
      <c r="C164" s="328"/>
      <c r="D164" s="328"/>
      <c r="E164" s="328"/>
      <c r="F164" s="262"/>
      <c r="G164" s="262"/>
      <c r="H164" s="262"/>
      <c r="I164" s="262"/>
      <c r="J164" s="55"/>
      <c r="K164" s="38"/>
      <c r="L164" s="38"/>
      <c r="M164" s="38"/>
      <c r="N164" s="38"/>
      <c r="O164" s="38"/>
      <c r="P164" s="92"/>
      <c r="Q164" s="105"/>
      <c r="Y164" s="66"/>
    </row>
    <row r="165" spans="1:27" ht="18.75" customHeight="1" x14ac:dyDescent="0.2">
      <c r="A165" s="99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96"/>
      <c r="Q165" s="158"/>
      <c r="R165" s="113"/>
      <c r="S165" s="113"/>
      <c r="T165" s="113"/>
      <c r="U165" s="113"/>
      <c r="V165" s="113"/>
      <c r="W165" s="113"/>
      <c r="X165" s="113"/>
    </row>
    <row r="166" spans="1:27" s="64" customFormat="1" ht="11.25" customHeight="1" x14ac:dyDescent="0.2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101"/>
      <c r="R166" s="65"/>
      <c r="S166" s="65"/>
      <c r="T166" s="65"/>
      <c r="U166" s="65"/>
      <c r="V166" s="65"/>
      <c r="W166" s="65"/>
      <c r="X166" s="65"/>
      <c r="Y166" s="65"/>
      <c r="Z166" s="65"/>
      <c r="AA166" s="65"/>
    </row>
  </sheetData>
  <sheetProtection sheet="1" objects="1" scenarios="1"/>
  <mergeCells count="33">
    <mergeCell ref="B163:E164"/>
    <mergeCell ref="A110:O110"/>
    <mergeCell ref="A111:O111"/>
    <mergeCell ref="B153:E154"/>
    <mergeCell ref="B155:E156"/>
    <mergeCell ref="B157:E158"/>
    <mergeCell ref="A147:O147"/>
    <mergeCell ref="A148:O148"/>
    <mergeCell ref="B151:B152"/>
    <mergeCell ref="L115:M115"/>
    <mergeCell ref="J115:K115"/>
    <mergeCell ref="H115:I115"/>
    <mergeCell ref="F115:G115"/>
    <mergeCell ref="I7:L7"/>
    <mergeCell ref="E7:H7"/>
    <mergeCell ref="B159:E160"/>
    <mergeCell ref="D7:D8"/>
    <mergeCell ref="B34:I34"/>
    <mergeCell ref="A36:O36"/>
    <mergeCell ref="B161:E162"/>
    <mergeCell ref="A37:O37"/>
    <mergeCell ref="D41:E41"/>
    <mergeCell ref="F41:G41"/>
    <mergeCell ref="H41:I41"/>
    <mergeCell ref="J41:K41"/>
    <mergeCell ref="L41:M41"/>
    <mergeCell ref="A73:O73"/>
    <mergeCell ref="A74:O74"/>
    <mergeCell ref="B108:I108"/>
    <mergeCell ref="D81:D82"/>
    <mergeCell ref="E81:H81"/>
    <mergeCell ref="D115:E115"/>
    <mergeCell ref="I81:L81"/>
  </mergeCells>
  <conditionalFormatting sqref="B116:B140 B83:B107 D83:H107 B42:B66 B9:B33 D9:H33">
    <cfRule type="containsErrors" dxfId="56" priority="1103">
      <formula>ISERROR(B9)</formula>
    </cfRule>
  </conditionalFormatting>
  <conditionalFormatting sqref="I9:L33">
    <cfRule type="colorScale" priority="118">
      <colorScale>
        <cfvo type="min"/>
        <cfvo type="max"/>
        <color rgb="FFFCFCFF"/>
        <color rgb="FFF8696B"/>
      </colorScale>
    </cfRule>
  </conditionalFormatting>
  <conditionalFormatting sqref="I10:L10">
    <cfRule type="colorScale" priority="117">
      <colorScale>
        <cfvo type="min"/>
        <cfvo type="max"/>
        <color rgb="FFFCFCFF"/>
        <color rgb="FFF8696B"/>
      </colorScale>
    </cfRule>
  </conditionalFormatting>
  <conditionalFormatting sqref="I11:L11">
    <cfRule type="colorScale" priority="116">
      <colorScale>
        <cfvo type="min"/>
        <cfvo type="max"/>
        <color rgb="FFFCFCFF"/>
        <color rgb="FFF8696B"/>
      </colorScale>
    </cfRule>
  </conditionalFormatting>
  <conditionalFormatting sqref="I12:L12">
    <cfRule type="colorScale" priority="115">
      <colorScale>
        <cfvo type="min"/>
        <cfvo type="max"/>
        <color rgb="FFFCFCFF"/>
        <color rgb="FFF8696B"/>
      </colorScale>
    </cfRule>
  </conditionalFormatting>
  <conditionalFormatting sqref="I13:L13">
    <cfRule type="colorScale" priority="110">
      <colorScale>
        <cfvo type="min"/>
        <cfvo type="max"/>
        <color rgb="FFFCFCFF"/>
        <color rgb="FFF8696B"/>
      </colorScale>
    </cfRule>
  </conditionalFormatting>
  <conditionalFormatting sqref="I14:L14">
    <cfRule type="colorScale" priority="109">
      <colorScale>
        <cfvo type="min"/>
        <cfvo type="max"/>
        <color rgb="FFFCFCFF"/>
        <color rgb="FFF8696B"/>
      </colorScale>
    </cfRule>
  </conditionalFormatting>
  <conditionalFormatting sqref="I15:L15">
    <cfRule type="colorScale" priority="108">
      <colorScale>
        <cfvo type="min"/>
        <cfvo type="max"/>
        <color rgb="FFFCFCFF"/>
        <color rgb="FFF8696B"/>
      </colorScale>
    </cfRule>
  </conditionalFormatting>
  <conditionalFormatting sqref="I16:L16">
    <cfRule type="colorScale" priority="107">
      <colorScale>
        <cfvo type="min"/>
        <cfvo type="max"/>
        <color rgb="FFFCFCFF"/>
        <color rgb="FFF8696B"/>
      </colorScale>
    </cfRule>
  </conditionalFormatting>
  <conditionalFormatting sqref="I17:L17">
    <cfRule type="colorScale" priority="102">
      <colorScale>
        <cfvo type="min"/>
        <cfvo type="max"/>
        <color rgb="FFFCFCFF"/>
        <color rgb="FFF8696B"/>
      </colorScale>
    </cfRule>
  </conditionalFormatting>
  <conditionalFormatting sqref="I18:L18">
    <cfRule type="colorScale" priority="101">
      <colorScale>
        <cfvo type="min"/>
        <cfvo type="max"/>
        <color rgb="FFFCFCFF"/>
        <color rgb="FFF8696B"/>
      </colorScale>
    </cfRule>
  </conditionalFormatting>
  <conditionalFormatting sqref="I19:L19 I20">
    <cfRule type="colorScale" priority="100">
      <colorScale>
        <cfvo type="min"/>
        <cfvo type="max"/>
        <color rgb="FFFCFCFF"/>
        <color rgb="FFF8696B"/>
      </colorScale>
    </cfRule>
  </conditionalFormatting>
  <conditionalFormatting sqref="I20:L20">
    <cfRule type="colorScale" priority="99">
      <colorScale>
        <cfvo type="min"/>
        <cfvo type="max"/>
        <color rgb="FFFCFCFF"/>
        <color rgb="FFF8696B"/>
      </colorScale>
    </cfRule>
  </conditionalFormatting>
  <conditionalFormatting sqref="I21:L21">
    <cfRule type="colorScale" priority="94">
      <colorScale>
        <cfvo type="min"/>
        <cfvo type="max"/>
        <color rgb="FFFCFCFF"/>
        <color rgb="FFF8696B"/>
      </colorScale>
    </cfRule>
  </conditionalFormatting>
  <conditionalFormatting sqref="I22:L22">
    <cfRule type="colorScale" priority="93">
      <colorScale>
        <cfvo type="min"/>
        <cfvo type="max"/>
        <color rgb="FFFCFCFF"/>
        <color rgb="FFF8696B"/>
      </colorScale>
    </cfRule>
  </conditionalFormatting>
  <conditionalFormatting sqref="I23:L23">
    <cfRule type="colorScale" priority="92">
      <colorScale>
        <cfvo type="min"/>
        <cfvo type="max"/>
        <color rgb="FFFCFCFF"/>
        <color rgb="FFF8696B"/>
      </colorScale>
    </cfRule>
  </conditionalFormatting>
  <conditionalFormatting sqref="I24:L24">
    <cfRule type="colorScale" priority="91">
      <colorScale>
        <cfvo type="min"/>
        <cfvo type="max"/>
        <color rgb="FFFCFCFF"/>
        <color rgb="FFF8696B"/>
      </colorScale>
    </cfRule>
  </conditionalFormatting>
  <conditionalFormatting sqref="I25:L26">
    <cfRule type="colorScale" priority="86">
      <colorScale>
        <cfvo type="min"/>
        <cfvo type="max"/>
        <color rgb="FFFCFCFF"/>
        <color rgb="FFF8696B"/>
      </colorScale>
    </cfRule>
  </conditionalFormatting>
  <conditionalFormatting sqref="I27:L27">
    <cfRule type="colorScale" priority="85">
      <colorScale>
        <cfvo type="min"/>
        <cfvo type="max"/>
        <color rgb="FFFCFCFF"/>
        <color rgb="FFF8696B"/>
      </colorScale>
    </cfRule>
  </conditionalFormatting>
  <conditionalFormatting sqref="I28:L28">
    <cfRule type="colorScale" priority="84">
      <colorScale>
        <cfvo type="min"/>
        <cfvo type="max"/>
        <color rgb="FFFCFCFF"/>
        <color rgb="FFF8696B"/>
      </colorScale>
    </cfRule>
  </conditionalFormatting>
  <conditionalFormatting sqref="I29:L29">
    <cfRule type="colorScale" priority="83">
      <colorScale>
        <cfvo type="min"/>
        <cfvo type="max"/>
        <color rgb="FFFCFCFF"/>
        <color rgb="FFF8696B"/>
      </colorScale>
    </cfRule>
  </conditionalFormatting>
  <conditionalFormatting sqref="I30:L30">
    <cfRule type="colorScale" priority="78">
      <colorScale>
        <cfvo type="min"/>
        <cfvo type="max"/>
        <color rgb="FFFCFCFF"/>
        <color rgb="FFF8696B"/>
      </colorScale>
    </cfRule>
  </conditionalFormatting>
  <conditionalFormatting sqref="I31:L31">
    <cfRule type="colorScale" priority="77">
      <colorScale>
        <cfvo type="min"/>
        <cfvo type="max"/>
        <color rgb="FFFCFCFF"/>
        <color rgb="FFF8696B"/>
      </colorScale>
    </cfRule>
  </conditionalFormatting>
  <conditionalFormatting sqref="I32:L32">
    <cfRule type="colorScale" priority="76">
      <colorScale>
        <cfvo type="min"/>
        <cfvo type="max"/>
        <color rgb="FFFCFCFF"/>
        <color rgb="FFF8696B"/>
      </colorScale>
    </cfRule>
  </conditionalFormatting>
  <conditionalFormatting sqref="I33:L33">
    <cfRule type="colorScale" priority="75">
      <colorScale>
        <cfvo type="min"/>
        <cfvo type="max"/>
        <color rgb="FFFCFCFF"/>
        <color rgb="FFF8696B"/>
      </colorScale>
    </cfRule>
  </conditionalFormatting>
  <conditionalFormatting sqref="I9:L33 I83:L107">
    <cfRule type="expression" dxfId="55" priority="26">
      <formula>$B9=$S$2</formula>
    </cfRule>
  </conditionalFormatting>
  <conditionalFormatting sqref="B42:B66 B83:B107 D83:H107 B116:B140 B9:B33 D9:H33">
    <cfRule type="expression" dxfId="54" priority="1102">
      <formula>$B9=$S$76</formula>
    </cfRule>
  </conditionalFormatting>
  <conditionalFormatting sqref="I83:L107">
    <cfRule type="colorScale" priority="25">
      <colorScale>
        <cfvo type="min"/>
        <cfvo type="max"/>
        <color rgb="FFFCFCFF"/>
        <color rgb="FFF8696B"/>
      </colorScale>
    </cfRule>
  </conditionalFormatting>
  <conditionalFormatting sqref="I84:L84">
    <cfRule type="colorScale" priority="24">
      <colorScale>
        <cfvo type="min"/>
        <cfvo type="max"/>
        <color rgb="FFFCFCFF"/>
        <color rgb="FFF8696B"/>
      </colorScale>
    </cfRule>
  </conditionalFormatting>
  <conditionalFormatting sqref="I85:L85">
    <cfRule type="colorScale" priority="23">
      <colorScale>
        <cfvo type="min"/>
        <cfvo type="max"/>
        <color rgb="FFFCFCFF"/>
        <color rgb="FFF8696B"/>
      </colorScale>
    </cfRule>
  </conditionalFormatting>
  <conditionalFormatting sqref="I86:L86">
    <cfRule type="colorScale" priority="22">
      <colorScale>
        <cfvo type="min"/>
        <cfvo type="max"/>
        <color rgb="FFFCFCFF"/>
        <color rgb="FFF8696B"/>
      </colorScale>
    </cfRule>
  </conditionalFormatting>
  <conditionalFormatting sqref="I87:L87">
    <cfRule type="colorScale" priority="21">
      <colorScale>
        <cfvo type="min"/>
        <cfvo type="max"/>
        <color rgb="FFFCFCFF"/>
        <color rgb="FFF8696B"/>
      </colorScale>
    </cfRule>
  </conditionalFormatting>
  <conditionalFormatting sqref="I88:L88">
    <cfRule type="colorScale" priority="20">
      <colorScale>
        <cfvo type="min"/>
        <cfvo type="max"/>
        <color rgb="FFFCFCFF"/>
        <color rgb="FFF8696B"/>
      </colorScale>
    </cfRule>
  </conditionalFormatting>
  <conditionalFormatting sqref="I89:L89">
    <cfRule type="colorScale" priority="19">
      <colorScale>
        <cfvo type="min"/>
        <cfvo type="max"/>
        <color rgb="FFFCFCFF"/>
        <color rgb="FFF8696B"/>
      </colorScale>
    </cfRule>
  </conditionalFormatting>
  <conditionalFormatting sqref="I90:L90">
    <cfRule type="colorScale" priority="18">
      <colorScale>
        <cfvo type="min"/>
        <cfvo type="max"/>
        <color rgb="FFFCFCFF"/>
        <color rgb="FFF8696B"/>
      </colorScale>
    </cfRule>
  </conditionalFormatting>
  <conditionalFormatting sqref="I91:L91">
    <cfRule type="colorScale" priority="17">
      <colorScale>
        <cfvo type="min"/>
        <cfvo type="max"/>
        <color rgb="FFFCFCFF"/>
        <color rgb="FFF8696B"/>
      </colorScale>
    </cfRule>
  </conditionalFormatting>
  <conditionalFormatting sqref="I92:L92">
    <cfRule type="colorScale" priority="16">
      <colorScale>
        <cfvo type="min"/>
        <cfvo type="max"/>
        <color rgb="FFFCFCFF"/>
        <color rgb="FFF8696B"/>
      </colorScale>
    </cfRule>
  </conditionalFormatting>
  <conditionalFormatting sqref="I93:L93 I94">
    <cfRule type="colorScale" priority="15">
      <colorScale>
        <cfvo type="min"/>
        <cfvo type="max"/>
        <color rgb="FFFCFCFF"/>
        <color rgb="FFF8696B"/>
      </colorScale>
    </cfRule>
  </conditionalFormatting>
  <conditionalFormatting sqref="I94:L94">
    <cfRule type="colorScale" priority="14">
      <colorScale>
        <cfvo type="min"/>
        <cfvo type="max"/>
        <color rgb="FFFCFCFF"/>
        <color rgb="FFF8696B"/>
      </colorScale>
    </cfRule>
  </conditionalFormatting>
  <conditionalFormatting sqref="I95:L95">
    <cfRule type="colorScale" priority="13">
      <colorScale>
        <cfvo type="min"/>
        <cfvo type="max"/>
        <color rgb="FFFCFCFF"/>
        <color rgb="FFF8696B"/>
      </colorScale>
    </cfRule>
  </conditionalFormatting>
  <conditionalFormatting sqref="I96:L96">
    <cfRule type="colorScale" priority="12">
      <colorScale>
        <cfvo type="min"/>
        <cfvo type="max"/>
        <color rgb="FFFCFCFF"/>
        <color rgb="FFF8696B"/>
      </colorScale>
    </cfRule>
  </conditionalFormatting>
  <conditionalFormatting sqref="I97:L97">
    <cfRule type="colorScale" priority="11">
      <colorScale>
        <cfvo type="min"/>
        <cfvo type="max"/>
        <color rgb="FFFCFCFF"/>
        <color rgb="FFF8696B"/>
      </colorScale>
    </cfRule>
  </conditionalFormatting>
  <conditionalFormatting sqref="I98:L98">
    <cfRule type="colorScale" priority="10">
      <colorScale>
        <cfvo type="min"/>
        <cfvo type="max"/>
        <color rgb="FFFCFCFF"/>
        <color rgb="FFF8696B"/>
      </colorScale>
    </cfRule>
  </conditionalFormatting>
  <conditionalFormatting sqref="I99:L100">
    <cfRule type="colorScale" priority="9">
      <colorScale>
        <cfvo type="min"/>
        <cfvo type="max"/>
        <color rgb="FFFCFCFF"/>
        <color rgb="FFF8696B"/>
      </colorScale>
    </cfRule>
  </conditionalFormatting>
  <conditionalFormatting sqref="I101:L101">
    <cfRule type="colorScale" priority="8">
      <colorScale>
        <cfvo type="min"/>
        <cfvo type="max"/>
        <color rgb="FFFCFCFF"/>
        <color rgb="FFF8696B"/>
      </colorScale>
    </cfRule>
  </conditionalFormatting>
  <conditionalFormatting sqref="I102:L102">
    <cfRule type="colorScale" priority="7">
      <colorScale>
        <cfvo type="min"/>
        <cfvo type="max"/>
        <color rgb="FFFCFCFF"/>
        <color rgb="FFF8696B"/>
      </colorScale>
    </cfRule>
  </conditionalFormatting>
  <conditionalFormatting sqref="I103:L103">
    <cfRule type="colorScale" priority="6">
      <colorScale>
        <cfvo type="min"/>
        <cfvo type="max"/>
        <color rgb="FFFCFCFF"/>
        <color rgb="FFF8696B"/>
      </colorScale>
    </cfRule>
  </conditionalFormatting>
  <conditionalFormatting sqref="I104:L104">
    <cfRule type="colorScale" priority="5">
      <colorScale>
        <cfvo type="min"/>
        <cfvo type="max"/>
        <color rgb="FFFCFCFF"/>
        <color rgb="FFF8696B"/>
      </colorScale>
    </cfRule>
  </conditionalFormatting>
  <conditionalFormatting sqref="I105:L105">
    <cfRule type="colorScale" priority="4">
      <colorScale>
        <cfvo type="min"/>
        <cfvo type="max"/>
        <color rgb="FFFCFCFF"/>
        <color rgb="FFF8696B"/>
      </colorScale>
    </cfRule>
  </conditionalFormatting>
  <conditionalFormatting sqref="I106:L106">
    <cfRule type="colorScale" priority="3">
      <colorScale>
        <cfvo type="min"/>
        <cfvo type="max"/>
        <color rgb="FFFCFCFF"/>
        <color rgb="FFF8696B"/>
      </colorScale>
    </cfRule>
  </conditionalFormatting>
  <conditionalFormatting sqref="I107:L107">
    <cfRule type="colorScale" priority="2">
      <colorScale>
        <cfvo type="min"/>
        <cfvo type="max"/>
        <color rgb="FFFCFCFF"/>
        <color rgb="FFF8696B"/>
      </colorScale>
    </cfRule>
  </conditionalFormatting>
  <hyperlinks>
    <hyperlink ref="B153:E154" location="Vacancies!A1" display="Social Worker Vacancies"/>
    <hyperlink ref="B155:E156" location="Turnover!A1" display="Social Worker Turnover"/>
    <hyperlink ref="B157:E158" location="Agency!A1" display="Agency Social Workers"/>
    <hyperlink ref="B159:E160" location="Absence!A1" display="Absence"/>
    <hyperlink ref="B161:E162" location="Age!A1" display="Age"/>
    <hyperlink ref="B163:E164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39"/>
  </sheetPr>
  <dimension ref="A1:AD166"/>
  <sheetViews>
    <sheetView showRowColHeaders="0" zoomScaleNormal="100" workbookViewId="0"/>
  </sheetViews>
  <sheetFormatPr defaultColWidth="9.140625" defaultRowHeight="11.25" customHeight="1" x14ac:dyDescent="0.2"/>
  <cols>
    <col min="1" max="1" width="2.5703125" style="62" customWidth="1"/>
    <col min="2" max="2" width="18.28515625" style="62" customWidth="1"/>
    <col min="3" max="3" width="1.42578125" style="62" customWidth="1"/>
    <col min="4" max="4" width="10.28515625" style="62" customWidth="1"/>
    <col min="5" max="16" width="8.5703125" style="62" customWidth="1"/>
    <col min="17" max="17" width="2.5703125" style="62" customWidth="1"/>
    <col min="18" max="18" width="6.42578125" style="64" customWidth="1"/>
    <col min="19" max="19" width="4.85546875" style="64" hidden="1" customWidth="1"/>
    <col min="20" max="20" width="19.5703125" style="65" hidden="1" customWidth="1"/>
    <col min="21" max="21" width="19.42578125" style="65" hidden="1" customWidth="1"/>
    <col min="22" max="22" width="30" style="65" hidden="1" customWidth="1"/>
    <col min="23" max="24" width="16.7109375" style="65" hidden="1" customWidth="1"/>
    <col min="25" max="26" width="8.5703125" style="65" hidden="1" customWidth="1"/>
    <col min="27" max="27" width="3.5703125" style="65" customWidth="1"/>
    <col min="28" max="28" width="17" style="65" customWidth="1"/>
    <col min="29" max="29" width="5.7109375" style="65" customWidth="1"/>
    <col min="30" max="16384" width="9.140625" style="62"/>
  </cols>
  <sheetData>
    <row r="1" spans="1:29" ht="18.75" customHeight="1" x14ac:dyDescent="0.2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91"/>
      <c r="S1" s="103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18.75" customHeight="1" x14ac:dyDescent="0.2">
      <c r="A2" s="79"/>
      <c r="B2" s="87" t="s">
        <v>70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8"/>
      <c r="R2" s="92"/>
      <c r="S2" s="105"/>
      <c r="T2" s="107" t="e">
        <f>VLOOKUP(U2,$T$83:$U$104,2,FALSE)</f>
        <v>#N/A</v>
      </c>
      <c r="U2" s="107" t="str">
        <f>Home!$B$7</f>
        <v>(None)</v>
      </c>
      <c r="V2" s="48" t="str">
        <f>"Selected LA- "&amp;U2</f>
        <v>Selected LA- (None)</v>
      </c>
    </row>
    <row r="3" spans="1:29" ht="18.75" customHeight="1" x14ac:dyDescent="0.2">
      <c r="A3" s="84"/>
      <c r="B3" s="85"/>
      <c r="C3" s="85"/>
      <c r="D3" s="124"/>
      <c r="E3" s="85"/>
      <c r="F3" s="85"/>
      <c r="G3" s="124"/>
      <c r="H3" s="124"/>
      <c r="I3" s="85"/>
      <c r="J3" s="223"/>
      <c r="K3" s="85"/>
      <c r="L3" s="85"/>
      <c r="M3" s="85"/>
      <c r="N3" s="85"/>
      <c r="O3" s="85"/>
      <c r="P3" s="223"/>
      <c r="Q3" s="86"/>
      <c r="R3" s="92"/>
      <c r="S3" s="105"/>
    </row>
    <row r="4" spans="1:29" ht="13.5" customHeight="1" x14ac:dyDescent="0.2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  <c r="R4" s="92"/>
      <c r="S4" s="105"/>
      <c r="U4" s="154">
        <v>0</v>
      </c>
      <c r="V4" s="65">
        <v>21.5</v>
      </c>
    </row>
    <row r="5" spans="1:29" s="63" customFormat="1" ht="15" customHeight="1" x14ac:dyDescent="0.2">
      <c r="A5" s="80"/>
      <c r="B5" s="143" t="s">
        <v>117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81"/>
      <c r="R5" s="93"/>
      <c r="S5" s="108"/>
      <c r="T5" s="153" t="s">
        <v>41</v>
      </c>
      <c r="U5" s="155">
        <f>I31</f>
        <v>240</v>
      </c>
      <c r="V5" s="156">
        <f>U5</f>
        <v>240</v>
      </c>
      <c r="W5" s="109"/>
      <c r="X5" s="109"/>
      <c r="Y5" s="109"/>
      <c r="Z5" s="109"/>
      <c r="AA5" s="109"/>
      <c r="AB5" s="109"/>
      <c r="AC5" s="109"/>
    </row>
    <row r="6" spans="1:29" ht="15" customHeight="1" x14ac:dyDescent="0.2">
      <c r="A6" s="79"/>
      <c r="B6" s="171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78"/>
      <c r="R6" s="92"/>
      <c r="S6" s="105"/>
      <c r="T6" s="153" t="s">
        <v>45</v>
      </c>
      <c r="U6" s="178">
        <f>I32</f>
        <v>190</v>
      </c>
      <c r="V6" s="156">
        <f>U6</f>
        <v>190</v>
      </c>
    </row>
    <row r="7" spans="1:29" ht="12.75" customHeight="1" x14ac:dyDescent="0.2">
      <c r="A7" s="137"/>
      <c r="B7" s="60"/>
      <c r="C7" s="60"/>
      <c r="D7" s="343" t="s">
        <v>86</v>
      </c>
      <c r="E7" s="349" t="s">
        <v>65</v>
      </c>
      <c r="F7" s="350"/>
      <c r="G7" s="350"/>
      <c r="H7" s="350"/>
      <c r="I7" s="350"/>
      <c r="J7" s="351"/>
      <c r="K7" s="349" t="s">
        <v>66</v>
      </c>
      <c r="L7" s="350"/>
      <c r="M7" s="350"/>
      <c r="N7" s="350"/>
      <c r="O7" s="350"/>
      <c r="P7" s="351"/>
      <c r="Q7" s="78"/>
      <c r="R7" s="92"/>
      <c r="S7" s="105"/>
      <c r="T7" s="153"/>
      <c r="U7" s="178"/>
      <c r="V7" s="156"/>
    </row>
    <row r="8" spans="1:29" s="68" customFormat="1" ht="36" customHeight="1" x14ac:dyDescent="0.2">
      <c r="A8" s="82"/>
      <c r="B8" s="216"/>
      <c r="C8" s="67"/>
      <c r="D8" s="344"/>
      <c r="E8" s="226" t="s">
        <v>73</v>
      </c>
      <c r="F8" s="172" t="s">
        <v>71</v>
      </c>
      <c r="G8" s="172" t="s">
        <v>72</v>
      </c>
      <c r="H8" s="172" t="s">
        <v>74</v>
      </c>
      <c r="I8" s="172" t="s">
        <v>75</v>
      </c>
      <c r="J8" s="173" t="s">
        <v>76</v>
      </c>
      <c r="K8" s="226" t="s">
        <v>73</v>
      </c>
      <c r="L8" s="172" t="s">
        <v>71</v>
      </c>
      <c r="M8" s="172" t="s">
        <v>72</v>
      </c>
      <c r="N8" s="172" t="s">
        <v>74</v>
      </c>
      <c r="O8" s="172" t="s">
        <v>75</v>
      </c>
      <c r="P8" s="173" t="s">
        <v>76</v>
      </c>
      <c r="Q8" s="83"/>
      <c r="R8" s="94"/>
      <c r="S8" s="111"/>
      <c r="T8" s="153" t="s">
        <v>42</v>
      </c>
      <c r="U8" s="177">
        <f>I33</f>
        <v>1580</v>
      </c>
      <c r="V8" s="177">
        <f>U8</f>
        <v>1580</v>
      </c>
      <c r="W8" s="114"/>
      <c r="X8" s="114"/>
      <c r="Y8" s="114"/>
      <c r="Z8" s="114"/>
      <c r="AA8" s="114"/>
      <c r="AB8" s="114"/>
      <c r="AC8" s="114"/>
    </row>
    <row r="9" spans="1:29" s="68" customFormat="1" ht="13.5" customHeight="1" x14ac:dyDescent="0.2">
      <c r="A9" s="82"/>
      <c r="B9" s="69" t="s">
        <v>0</v>
      </c>
      <c r="C9" s="67"/>
      <c r="D9" s="203">
        <v>70</v>
      </c>
      <c r="E9" s="208">
        <v>33</v>
      </c>
      <c r="F9" s="180">
        <v>23</v>
      </c>
      <c r="G9" s="180">
        <v>7</v>
      </c>
      <c r="H9" s="180">
        <v>5</v>
      </c>
      <c r="I9" s="184" t="s">
        <v>57</v>
      </c>
      <c r="J9" s="150" t="s">
        <v>57</v>
      </c>
      <c r="K9" s="271">
        <f>IF(E9="x","x",E9/$D9)</f>
        <v>0.47142857142857142</v>
      </c>
      <c r="L9" s="272">
        <f t="shared" ref="L9:L33" si="0">IF(F9="x","x",F9/$D9)</f>
        <v>0.32857142857142857</v>
      </c>
      <c r="M9" s="272">
        <f t="shared" ref="M9:M33" si="1">IF(G9="x","x",G9/$D9)</f>
        <v>0.1</v>
      </c>
      <c r="N9" s="272">
        <f t="shared" ref="N9:N33" si="2">IF(H9="x","x",H9/$D9)</f>
        <v>7.1428571428571425E-2</v>
      </c>
      <c r="O9" s="277" t="str">
        <f t="shared" ref="O9:O33" si="3">IF(I9="x","x",I9/$D9)</f>
        <v>x</v>
      </c>
      <c r="P9" s="273" t="str">
        <f t="shared" ref="P9:P33" si="4">IF(J9="x","x",J9/$D9)</f>
        <v>x</v>
      </c>
      <c r="Q9" s="83"/>
      <c r="R9" s="94"/>
      <c r="S9" s="111"/>
      <c r="T9" s="61" t="str">
        <f t="shared" ref="T9:T32" si="5">B9</f>
        <v>Bracknell Forest</v>
      </c>
      <c r="U9" s="115" t="b">
        <f t="shared" ref="U9:U32" si="6">IF(T9=$U$76,I9)</f>
        <v>0</v>
      </c>
      <c r="W9" s="114"/>
      <c r="X9" s="114"/>
      <c r="Y9" s="114"/>
      <c r="Z9" s="114"/>
      <c r="AA9" s="114"/>
      <c r="AB9" s="114"/>
      <c r="AC9" s="114"/>
    </row>
    <row r="10" spans="1:29" s="68" customFormat="1" ht="13.5" customHeight="1" x14ac:dyDescent="0.2">
      <c r="A10" s="82"/>
      <c r="B10" s="69" t="s">
        <v>22</v>
      </c>
      <c r="C10" s="67"/>
      <c r="D10" s="203">
        <v>239</v>
      </c>
      <c r="E10" s="208">
        <v>153</v>
      </c>
      <c r="F10" s="180">
        <v>49</v>
      </c>
      <c r="G10" s="180">
        <v>21</v>
      </c>
      <c r="H10" s="180">
        <v>14</v>
      </c>
      <c r="I10" s="180" t="s">
        <v>57</v>
      </c>
      <c r="J10" s="120" t="s">
        <v>57</v>
      </c>
      <c r="K10" s="271">
        <f t="shared" ref="K10:K33" si="7">IF(E10="x","x",E10/$D10)</f>
        <v>0.64016736401673635</v>
      </c>
      <c r="L10" s="272">
        <f t="shared" si="0"/>
        <v>0.20502092050209206</v>
      </c>
      <c r="M10" s="272">
        <f t="shared" si="1"/>
        <v>8.7866108786610872E-2</v>
      </c>
      <c r="N10" s="272">
        <f t="shared" si="2"/>
        <v>5.8577405857740586E-2</v>
      </c>
      <c r="O10" s="272" t="str">
        <f t="shared" si="3"/>
        <v>x</v>
      </c>
      <c r="P10" s="274" t="str">
        <f t="shared" si="4"/>
        <v>x</v>
      </c>
      <c r="Q10" s="83"/>
      <c r="R10" s="94"/>
      <c r="S10" s="111"/>
      <c r="T10" s="61" t="str">
        <f t="shared" si="5"/>
        <v>Brighton &amp; Hove</v>
      </c>
      <c r="U10" s="115" t="b">
        <f t="shared" si="6"/>
        <v>0</v>
      </c>
      <c r="W10" s="114"/>
      <c r="X10" s="114"/>
      <c r="Y10" s="114"/>
      <c r="Z10" s="114"/>
      <c r="AA10" s="114"/>
      <c r="AB10" s="114"/>
      <c r="AC10" s="114"/>
    </row>
    <row r="11" spans="1:29" s="68" customFormat="1" ht="13.5" customHeight="1" x14ac:dyDescent="0.2">
      <c r="A11" s="82"/>
      <c r="B11" s="69" t="s">
        <v>8</v>
      </c>
      <c r="C11" s="67"/>
      <c r="D11" s="203">
        <v>240</v>
      </c>
      <c r="E11" s="208">
        <v>141</v>
      </c>
      <c r="F11" s="180">
        <v>77</v>
      </c>
      <c r="G11" s="180">
        <v>13</v>
      </c>
      <c r="H11" s="180">
        <v>9</v>
      </c>
      <c r="I11" s="180">
        <v>0</v>
      </c>
      <c r="J11" s="120">
        <v>0</v>
      </c>
      <c r="K11" s="271">
        <f t="shared" si="7"/>
        <v>0.58750000000000002</v>
      </c>
      <c r="L11" s="272">
        <f t="shared" si="0"/>
        <v>0.32083333333333336</v>
      </c>
      <c r="M11" s="272">
        <f t="shared" si="1"/>
        <v>5.4166666666666669E-2</v>
      </c>
      <c r="N11" s="272">
        <f t="shared" si="2"/>
        <v>3.7499999999999999E-2</v>
      </c>
      <c r="O11" s="277">
        <f t="shared" si="3"/>
        <v>0</v>
      </c>
      <c r="P11" s="273">
        <f t="shared" si="4"/>
        <v>0</v>
      </c>
      <c r="Q11" s="83"/>
      <c r="R11" s="94"/>
      <c r="S11" s="111"/>
      <c r="T11" s="61" t="str">
        <f t="shared" si="5"/>
        <v>Buckinghamshire</v>
      </c>
      <c r="U11" s="115" t="b">
        <f t="shared" si="6"/>
        <v>0</v>
      </c>
      <c r="W11" s="114"/>
      <c r="X11" s="114"/>
      <c r="Y11" s="114"/>
      <c r="Z11" s="114"/>
      <c r="AA11" s="114"/>
      <c r="AB11" s="114"/>
      <c r="AC11" s="114"/>
    </row>
    <row r="12" spans="1:29" s="68" customFormat="1" ht="13.5" customHeight="1" x14ac:dyDescent="0.2">
      <c r="A12" s="82"/>
      <c r="B12" s="69" t="s">
        <v>4</v>
      </c>
      <c r="C12" s="67"/>
      <c r="D12" s="203">
        <v>324</v>
      </c>
      <c r="E12" s="208">
        <v>54</v>
      </c>
      <c r="F12" s="180">
        <v>81</v>
      </c>
      <c r="G12" s="180">
        <v>91</v>
      </c>
      <c r="H12" s="180">
        <v>63</v>
      </c>
      <c r="I12" s="180">
        <v>25</v>
      </c>
      <c r="J12" s="120">
        <v>10</v>
      </c>
      <c r="K12" s="271">
        <f t="shared" si="7"/>
        <v>0.16666666666666666</v>
      </c>
      <c r="L12" s="272">
        <f t="shared" si="0"/>
        <v>0.25</v>
      </c>
      <c r="M12" s="272">
        <f t="shared" si="1"/>
        <v>0.28086419753086422</v>
      </c>
      <c r="N12" s="272">
        <f t="shared" si="2"/>
        <v>0.19444444444444445</v>
      </c>
      <c r="O12" s="272">
        <f t="shared" si="3"/>
        <v>7.716049382716049E-2</v>
      </c>
      <c r="P12" s="274">
        <f t="shared" si="4"/>
        <v>3.0864197530864196E-2</v>
      </c>
      <c r="Q12" s="83"/>
      <c r="R12" s="94"/>
      <c r="S12" s="111"/>
      <c r="T12" s="61" t="str">
        <f t="shared" si="5"/>
        <v>East Sussex</v>
      </c>
      <c r="U12" s="115" t="b">
        <f t="shared" si="6"/>
        <v>0</v>
      </c>
      <c r="W12" s="114"/>
      <c r="X12" s="114"/>
      <c r="Y12" s="114"/>
      <c r="Z12" s="114"/>
      <c r="AA12" s="114"/>
      <c r="AB12" s="114"/>
      <c r="AC12" s="114"/>
    </row>
    <row r="13" spans="1:29" s="68" customFormat="1" ht="13.5" customHeight="1" x14ac:dyDescent="0.2">
      <c r="A13" s="82"/>
      <c r="B13" s="69" t="s">
        <v>6</v>
      </c>
      <c r="C13" s="67"/>
      <c r="D13" s="203">
        <v>418</v>
      </c>
      <c r="E13" s="208">
        <v>88</v>
      </c>
      <c r="F13" s="180">
        <v>99</v>
      </c>
      <c r="G13" s="180">
        <v>85</v>
      </c>
      <c r="H13" s="180">
        <v>105</v>
      </c>
      <c r="I13" s="180">
        <v>32</v>
      </c>
      <c r="J13" s="120">
        <v>9</v>
      </c>
      <c r="K13" s="271">
        <f t="shared" si="7"/>
        <v>0.21052631578947367</v>
      </c>
      <c r="L13" s="272">
        <f t="shared" si="0"/>
        <v>0.23684210526315788</v>
      </c>
      <c r="M13" s="272">
        <f t="shared" si="1"/>
        <v>0.20334928229665072</v>
      </c>
      <c r="N13" s="272">
        <f t="shared" si="2"/>
        <v>0.25119617224880381</v>
      </c>
      <c r="O13" s="277">
        <f t="shared" si="3"/>
        <v>7.6555023923444973E-2</v>
      </c>
      <c r="P13" s="273">
        <f t="shared" si="4"/>
        <v>2.1531100478468901E-2</v>
      </c>
      <c r="Q13" s="83"/>
      <c r="R13" s="94"/>
      <c r="S13" s="111"/>
      <c r="T13" s="61" t="str">
        <f t="shared" si="5"/>
        <v>Hampshire</v>
      </c>
      <c r="U13" s="115" t="b">
        <f t="shared" si="6"/>
        <v>0</v>
      </c>
      <c r="W13" s="114"/>
      <c r="X13" s="114"/>
      <c r="Y13" s="114"/>
      <c r="Z13" s="114"/>
      <c r="AA13" s="114"/>
      <c r="AB13" s="114"/>
      <c r="AC13" s="114"/>
    </row>
    <row r="14" spans="1:29" s="68" customFormat="1" ht="13.5" customHeight="1" x14ac:dyDescent="0.2">
      <c r="A14" s="82"/>
      <c r="B14" s="69" t="s">
        <v>1</v>
      </c>
      <c r="C14" s="67"/>
      <c r="D14" s="203">
        <v>76</v>
      </c>
      <c r="E14" s="208">
        <v>17</v>
      </c>
      <c r="F14" s="180">
        <v>24</v>
      </c>
      <c r="G14" s="180">
        <v>13</v>
      </c>
      <c r="H14" s="180">
        <v>18</v>
      </c>
      <c r="I14" s="180" t="s">
        <v>57</v>
      </c>
      <c r="J14" s="120" t="s">
        <v>57</v>
      </c>
      <c r="K14" s="271">
        <f t="shared" si="7"/>
        <v>0.22368421052631579</v>
      </c>
      <c r="L14" s="272">
        <f t="shared" si="0"/>
        <v>0.31578947368421051</v>
      </c>
      <c r="M14" s="272">
        <f t="shared" si="1"/>
        <v>0.17105263157894737</v>
      </c>
      <c r="N14" s="272">
        <f t="shared" si="2"/>
        <v>0.23684210526315788</v>
      </c>
      <c r="O14" s="272" t="str">
        <f t="shared" si="3"/>
        <v>x</v>
      </c>
      <c r="P14" s="274" t="str">
        <f t="shared" si="4"/>
        <v>x</v>
      </c>
      <c r="Q14" s="83"/>
      <c r="R14" s="94"/>
      <c r="S14" s="111"/>
      <c r="T14" s="61" t="str">
        <f t="shared" si="5"/>
        <v>Isle of Wight</v>
      </c>
      <c r="U14" s="115" t="b">
        <f t="shared" si="6"/>
        <v>0</v>
      </c>
      <c r="W14" s="114"/>
      <c r="X14" s="114"/>
      <c r="Y14" s="114"/>
      <c r="Z14" s="114"/>
      <c r="AA14" s="114"/>
      <c r="AB14" s="114"/>
      <c r="AC14" s="114"/>
    </row>
    <row r="15" spans="1:29" s="68" customFormat="1" ht="13.5" customHeight="1" x14ac:dyDescent="0.2">
      <c r="A15" s="82"/>
      <c r="B15" s="69" t="s">
        <v>9</v>
      </c>
      <c r="C15" s="67"/>
      <c r="D15" s="203">
        <v>730</v>
      </c>
      <c r="E15" s="208">
        <v>205</v>
      </c>
      <c r="F15" s="180">
        <v>166</v>
      </c>
      <c r="G15" s="180">
        <v>149</v>
      </c>
      <c r="H15" s="180">
        <v>145</v>
      </c>
      <c r="I15" s="180">
        <v>55</v>
      </c>
      <c r="J15" s="120">
        <v>10</v>
      </c>
      <c r="K15" s="271">
        <f t="shared" si="7"/>
        <v>0.28082191780821919</v>
      </c>
      <c r="L15" s="272">
        <f t="shared" si="0"/>
        <v>0.22739726027397261</v>
      </c>
      <c r="M15" s="272">
        <f t="shared" si="1"/>
        <v>0.20410958904109588</v>
      </c>
      <c r="N15" s="272">
        <f t="shared" si="2"/>
        <v>0.19863013698630136</v>
      </c>
      <c r="O15" s="277">
        <f t="shared" si="3"/>
        <v>7.5342465753424653E-2</v>
      </c>
      <c r="P15" s="273">
        <f t="shared" si="4"/>
        <v>1.3698630136986301E-2</v>
      </c>
      <c r="Q15" s="83"/>
      <c r="R15" s="94"/>
      <c r="S15" s="111"/>
      <c r="T15" s="61" t="str">
        <f t="shared" si="5"/>
        <v>Kent</v>
      </c>
      <c r="U15" s="115" t="b">
        <f t="shared" si="6"/>
        <v>0</v>
      </c>
      <c r="W15" s="114"/>
      <c r="X15" s="114"/>
      <c r="Y15" s="114"/>
      <c r="Z15" s="114"/>
      <c r="AA15" s="114"/>
      <c r="AB15" s="114"/>
      <c r="AC15" s="114"/>
    </row>
    <row r="16" spans="1:29" s="68" customFormat="1" ht="13.5" customHeight="1" x14ac:dyDescent="0.2">
      <c r="A16" s="82"/>
      <c r="B16" s="69" t="s">
        <v>2</v>
      </c>
      <c r="C16" s="67"/>
      <c r="D16" s="203">
        <v>137</v>
      </c>
      <c r="E16" s="208">
        <v>58</v>
      </c>
      <c r="F16" s="180">
        <v>33</v>
      </c>
      <c r="G16" s="180">
        <v>23</v>
      </c>
      <c r="H16" s="180">
        <v>23</v>
      </c>
      <c r="I16" s="180">
        <v>0</v>
      </c>
      <c r="J16" s="120">
        <v>0</v>
      </c>
      <c r="K16" s="271">
        <f t="shared" si="7"/>
        <v>0.42335766423357662</v>
      </c>
      <c r="L16" s="272">
        <f t="shared" si="0"/>
        <v>0.24087591240875914</v>
      </c>
      <c r="M16" s="272">
        <f t="shared" si="1"/>
        <v>0.16788321167883211</v>
      </c>
      <c r="N16" s="272">
        <f t="shared" si="2"/>
        <v>0.16788321167883211</v>
      </c>
      <c r="O16" s="272">
        <f t="shared" si="3"/>
        <v>0</v>
      </c>
      <c r="P16" s="274">
        <f t="shared" si="4"/>
        <v>0</v>
      </c>
      <c r="Q16" s="83"/>
      <c r="R16" s="94"/>
      <c r="S16" s="111"/>
      <c r="T16" s="61" t="str">
        <f t="shared" si="5"/>
        <v>Medway</v>
      </c>
      <c r="U16" s="115" t="b">
        <f t="shared" si="6"/>
        <v>0</v>
      </c>
      <c r="W16" s="114"/>
      <c r="X16" s="114"/>
      <c r="Y16" s="114"/>
      <c r="Z16" s="114"/>
      <c r="AA16" s="114"/>
      <c r="AB16" s="114"/>
      <c r="AC16" s="114"/>
    </row>
    <row r="17" spans="1:29" s="68" customFormat="1" ht="13.5" customHeight="1" x14ac:dyDescent="0.2">
      <c r="A17" s="82"/>
      <c r="B17" s="69" t="s">
        <v>10</v>
      </c>
      <c r="C17" s="67"/>
      <c r="D17" s="203">
        <v>152</v>
      </c>
      <c r="E17" s="208">
        <v>57</v>
      </c>
      <c r="F17" s="180">
        <v>32</v>
      </c>
      <c r="G17" s="180">
        <v>26</v>
      </c>
      <c r="H17" s="180">
        <v>28</v>
      </c>
      <c r="I17" s="180" t="s">
        <v>57</v>
      </c>
      <c r="J17" s="120" t="s">
        <v>57</v>
      </c>
      <c r="K17" s="271">
        <f t="shared" si="7"/>
        <v>0.375</v>
      </c>
      <c r="L17" s="272">
        <f t="shared" si="0"/>
        <v>0.21052631578947367</v>
      </c>
      <c r="M17" s="272">
        <f t="shared" si="1"/>
        <v>0.17105263157894737</v>
      </c>
      <c r="N17" s="272">
        <f t="shared" si="2"/>
        <v>0.18421052631578946</v>
      </c>
      <c r="O17" s="277" t="str">
        <f t="shared" si="3"/>
        <v>x</v>
      </c>
      <c r="P17" s="273" t="str">
        <f t="shared" si="4"/>
        <v>x</v>
      </c>
      <c r="Q17" s="83"/>
      <c r="R17" s="94"/>
      <c r="S17" s="111"/>
      <c r="T17" s="61" t="str">
        <f t="shared" si="5"/>
        <v>Milton Keynes</v>
      </c>
      <c r="U17" s="115" t="b">
        <f t="shared" si="6"/>
        <v>0</v>
      </c>
      <c r="W17" s="114"/>
      <c r="X17" s="114"/>
      <c r="Y17" s="114"/>
      <c r="Z17" s="114"/>
      <c r="AA17" s="114"/>
      <c r="AB17" s="114"/>
      <c r="AC17" s="114"/>
    </row>
    <row r="18" spans="1:29" s="68" customFormat="1" ht="13.5" customHeight="1" x14ac:dyDescent="0.2">
      <c r="A18" s="82"/>
      <c r="B18" s="69" t="s">
        <v>11</v>
      </c>
      <c r="C18" s="67"/>
      <c r="D18" s="203">
        <v>360</v>
      </c>
      <c r="E18" s="208">
        <v>88</v>
      </c>
      <c r="F18" s="180">
        <v>75</v>
      </c>
      <c r="G18" s="180">
        <v>56</v>
      </c>
      <c r="H18" s="180">
        <v>98</v>
      </c>
      <c r="I18" s="180">
        <v>34</v>
      </c>
      <c r="J18" s="120">
        <v>9</v>
      </c>
      <c r="K18" s="271">
        <f t="shared" si="7"/>
        <v>0.24444444444444444</v>
      </c>
      <c r="L18" s="272">
        <f t="shared" si="0"/>
        <v>0.20833333333333334</v>
      </c>
      <c r="M18" s="272">
        <f t="shared" si="1"/>
        <v>0.15555555555555556</v>
      </c>
      <c r="N18" s="272">
        <f t="shared" si="2"/>
        <v>0.2722222222222222</v>
      </c>
      <c r="O18" s="272">
        <f t="shared" si="3"/>
        <v>9.4444444444444442E-2</v>
      </c>
      <c r="P18" s="274">
        <f t="shared" si="4"/>
        <v>2.5000000000000001E-2</v>
      </c>
      <c r="Q18" s="83"/>
      <c r="R18" s="94"/>
      <c r="S18" s="111"/>
      <c r="T18" s="61" t="str">
        <f t="shared" si="5"/>
        <v>Oxfordshire</v>
      </c>
      <c r="U18" s="115" t="b">
        <f t="shared" si="6"/>
        <v>0</v>
      </c>
      <c r="W18" s="114"/>
      <c r="X18" s="114"/>
      <c r="Y18" s="114"/>
      <c r="Z18" s="114"/>
      <c r="AA18" s="114"/>
      <c r="AB18" s="114"/>
      <c r="AC18" s="114"/>
    </row>
    <row r="19" spans="1:29" s="68" customFormat="1" ht="13.5" customHeight="1" x14ac:dyDescent="0.2">
      <c r="A19" s="82"/>
      <c r="B19" s="69" t="s">
        <v>12</v>
      </c>
      <c r="C19" s="67"/>
      <c r="D19" s="203">
        <v>171</v>
      </c>
      <c r="E19" s="208">
        <v>46</v>
      </c>
      <c r="F19" s="180">
        <v>54</v>
      </c>
      <c r="G19" s="180">
        <v>32</v>
      </c>
      <c r="H19" s="180">
        <v>27</v>
      </c>
      <c r="I19" s="180">
        <v>9</v>
      </c>
      <c r="J19" s="120">
        <v>3</v>
      </c>
      <c r="K19" s="271">
        <f t="shared" si="7"/>
        <v>0.26900584795321636</v>
      </c>
      <c r="L19" s="272">
        <f t="shared" si="0"/>
        <v>0.31578947368421051</v>
      </c>
      <c r="M19" s="272">
        <f t="shared" si="1"/>
        <v>0.1871345029239766</v>
      </c>
      <c r="N19" s="272">
        <f t="shared" si="2"/>
        <v>0.15789473684210525</v>
      </c>
      <c r="O19" s="277">
        <f t="shared" si="3"/>
        <v>5.2631578947368418E-2</v>
      </c>
      <c r="P19" s="273">
        <f t="shared" si="4"/>
        <v>1.7543859649122806E-2</v>
      </c>
      <c r="Q19" s="83"/>
      <c r="R19" s="94"/>
      <c r="S19" s="111"/>
      <c r="T19" s="61" t="str">
        <f t="shared" si="5"/>
        <v>Portsmouth</v>
      </c>
      <c r="U19" s="115" t="b">
        <f t="shared" si="6"/>
        <v>0</v>
      </c>
      <c r="W19" s="114"/>
      <c r="X19" s="114"/>
      <c r="Y19" s="114"/>
      <c r="Z19" s="114"/>
      <c r="AA19" s="114"/>
      <c r="AB19" s="114"/>
      <c r="AC19" s="114"/>
    </row>
    <row r="20" spans="1:29" s="68" customFormat="1" ht="13.5" customHeight="1" x14ac:dyDescent="0.2">
      <c r="A20" s="82"/>
      <c r="B20" s="69" t="s">
        <v>3</v>
      </c>
      <c r="C20" s="67"/>
      <c r="D20" s="203">
        <v>104</v>
      </c>
      <c r="E20" s="208">
        <v>44</v>
      </c>
      <c r="F20" s="180">
        <v>18</v>
      </c>
      <c r="G20" s="180">
        <v>15</v>
      </c>
      <c r="H20" s="180">
        <v>18</v>
      </c>
      <c r="I20" s="180">
        <v>6</v>
      </c>
      <c r="J20" s="120">
        <v>3</v>
      </c>
      <c r="K20" s="271">
        <f t="shared" si="7"/>
        <v>0.42307692307692307</v>
      </c>
      <c r="L20" s="272">
        <f t="shared" si="0"/>
        <v>0.17307692307692307</v>
      </c>
      <c r="M20" s="272">
        <f t="shared" si="1"/>
        <v>0.14423076923076922</v>
      </c>
      <c r="N20" s="272">
        <f t="shared" si="2"/>
        <v>0.17307692307692307</v>
      </c>
      <c r="O20" s="272">
        <f t="shared" si="3"/>
        <v>5.7692307692307696E-2</v>
      </c>
      <c r="P20" s="274">
        <f t="shared" si="4"/>
        <v>2.8846153846153848E-2</v>
      </c>
      <c r="Q20" s="83"/>
      <c r="R20" s="94"/>
      <c r="S20" s="111"/>
      <c r="T20" s="61" t="str">
        <f t="shared" si="5"/>
        <v>Reading</v>
      </c>
      <c r="U20" s="115" t="b">
        <f t="shared" si="6"/>
        <v>0</v>
      </c>
      <c r="W20" s="114"/>
      <c r="X20" s="114"/>
      <c r="Y20" s="114"/>
      <c r="Z20" s="114"/>
      <c r="AA20" s="114"/>
      <c r="AB20" s="114"/>
      <c r="AC20" s="114"/>
    </row>
    <row r="21" spans="1:29" s="68" customFormat="1" ht="13.5" customHeight="1" x14ac:dyDescent="0.2">
      <c r="A21" s="82"/>
      <c r="B21" s="69" t="s">
        <v>13</v>
      </c>
      <c r="C21" s="67"/>
      <c r="D21" s="203">
        <v>88</v>
      </c>
      <c r="E21" s="208">
        <v>88</v>
      </c>
      <c r="F21" s="180">
        <v>0</v>
      </c>
      <c r="G21" s="180">
        <v>0</v>
      </c>
      <c r="H21" s="180">
        <v>0</v>
      </c>
      <c r="I21" s="180">
        <v>0</v>
      </c>
      <c r="J21" s="120">
        <v>0</v>
      </c>
      <c r="K21" s="271">
        <f t="shared" si="7"/>
        <v>1</v>
      </c>
      <c r="L21" s="272">
        <f t="shared" si="0"/>
        <v>0</v>
      </c>
      <c r="M21" s="272">
        <f t="shared" si="1"/>
        <v>0</v>
      </c>
      <c r="N21" s="272">
        <f t="shared" si="2"/>
        <v>0</v>
      </c>
      <c r="O21" s="277">
        <f t="shared" si="3"/>
        <v>0</v>
      </c>
      <c r="P21" s="273">
        <f t="shared" si="4"/>
        <v>0</v>
      </c>
      <c r="Q21" s="83"/>
      <c r="R21" s="94"/>
      <c r="S21" s="111"/>
      <c r="T21" s="61" t="str">
        <f t="shared" si="5"/>
        <v>Slough</v>
      </c>
      <c r="U21" s="115" t="b">
        <f t="shared" si="6"/>
        <v>0</v>
      </c>
      <c r="W21" s="114"/>
      <c r="X21" s="114"/>
      <c r="Y21" s="114"/>
      <c r="Z21" s="114"/>
      <c r="AA21" s="114"/>
      <c r="AB21" s="114"/>
      <c r="AC21" s="114"/>
    </row>
    <row r="22" spans="1:29" s="68" customFormat="1" ht="13.5" customHeight="1" x14ac:dyDescent="0.2">
      <c r="A22" s="82"/>
      <c r="B22" s="69" t="s">
        <v>28</v>
      </c>
      <c r="C22" s="67"/>
      <c r="D22" s="203">
        <v>272</v>
      </c>
      <c r="E22" s="208">
        <v>94</v>
      </c>
      <c r="F22" s="180">
        <v>59</v>
      </c>
      <c r="G22" s="180">
        <v>43</v>
      </c>
      <c r="H22" s="180">
        <v>51</v>
      </c>
      <c r="I22" s="180" t="s">
        <v>57</v>
      </c>
      <c r="J22" s="120" t="s">
        <v>57</v>
      </c>
      <c r="K22" s="271">
        <f t="shared" si="7"/>
        <v>0.34558823529411764</v>
      </c>
      <c r="L22" s="272">
        <f t="shared" si="0"/>
        <v>0.21691176470588236</v>
      </c>
      <c r="M22" s="272">
        <f t="shared" si="1"/>
        <v>0.15808823529411764</v>
      </c>
      <c r="N22" s="272">
        <f t="shared" si="2"/>
        <v>0.1875</v>
      </c>
      <c r="O22" s="272" t="str">
        <f t="shared" si="3"/>
        <v>x</v>
      </c>
      <c r="P22" s="274" t="str">
        <f t="shared" si="4"/>
        <v>x</v>
      </c>
      <c r="Q22" s="83"/>
      <c r="R22" s="94"/>
      <c r="S22" s="111"/>
      <c r="T22" s="61" t="str">
        <f t="shared" si="5"/>
        <v>Somerset</v>
      </c>
      <c r="U22" s="115" t="b">
        <f t="shared" si="6"/>
        <v>0</v>
      </c>
      <c r="W22" s="114"/>
      <c r="X22" s="114"/>
      <c r="Y22" s="114"/>
      <c r="Z22" s="114"/>
      <c r="AA22" s="114"/>
      <c r="AB22" s="114"/>
      <c r="AC22" s="114"/>
    </row>
    <row r="23" spans="1:29" s="68" customFormat="1" ht="13.5" customHeight="1" x14ac:dyDescent="0.2">
      <c r="A23" s="82"/>
      <c r="B23" s="69" t="s">
        <v>14</v>
      </c>
      <c r="C23" s="67"/>
      <c r="D23" s="203">
        <v>126</v>
      </c>
      <c r="E23" s="208">
        <v>65</v>
      </c>
      <c r="F23" s="180">
        <v>37</v>
      </c>
      <c r="G23" s="180">
        <v>14</v>
      </c>
      <c r="H23" s="180">
        <v>9</v>
      </c>
      <c r="I23" s="180" t="s">
        <v>57</v>
      </c>
      <c r="J23" s="120" t="s">
        <v>57</v>
      </c>
      <c r="K23" s="271">
        <f t="shared" si="7"/>
        <v>0.51587301587301593</v>
      </c>
      <c r="L23" s="272">
        <f t="shared" si="0"/>
        <v>0.29365079365079366</v>
      </c>
      <c r="M23" s="272">
        <f t="shared" si="1"/>
        <v>0.1111111111111111</v>
      </c>
      <c r="N23" s="272">
        <f t="shared" si="2"/>
        <v>7.1428571428571425E-2</v>
      </c>
      <c r="O23" s="277" t="str">
        <f t="shared" si="3"/>
        <v>x</v>
      </c>
      <c r="P23" s="273" t="str">
        <f t="shared" si="4"/>
        <v>x</v>
      </c>
      <c r="Q23" s="83"/>
      <c r="R23" s="94"/>
      <c r="S23" s="111"/>
      <c r="T23" s="61" t="str">
        <f t="shared" si="5"/>
        <v>Southampton</v>
      </c>
      <c r="U23" s="115" t="b">
        <f t="shared" si="6"/>
        <v>0</v>
      </c>
      <c r="W23" s="114"/>
      <c r="X23" s="114"/>
      <c r="Y23" s="114"/>
      <c r="Z23" s="114"/>
      <c r="AA23" s="114"/>
      <c r="AB23" s="114"/>
      <c r="AC23" s="114"/>
    </row>
    <row r="24" spans="1:29" s="68" customFormat="1" ht="13.5" customHeight="1" x14ac:dyDescent="0.2">
      <c r="A24" s="82"/>
      <c r="B24" s="69" t="s">
        <v>7</v>
      </c>
      <c r="C24" s="67"/>
      <c r="D24" s="203">
        <v>575</v>
      </c>
      <c r="E24" s="208">
        <v>172</v>
      </c>
      <c r="F24" s="180">
        <v>127</v>
      </c>
      <c r="G24" s="180">
        <v>114</v>
      </c>
      <c r="H24" s="180">
        <v>124</v>
      </c>
      <c r="I24" s="180">
        <v>28</v>
      </c>
      <c r="J24" s="120">
        <v>10</v>
      </c>
      <c r="K24" s="271">
        <f t="shared" si="7"/>
        <v>0.2991304347826087</v>
      </c>
      <c r="L24" s="272">
        <f t="shared" si="0"/>
        <v>0.22086956521739132</v>
      </c>
      <c r="M24" s="272">
        <f t="shared" si="1"/>
        <v>0.19826086956521738</v>
      </c>
      <c r="N24" s="272">
        <f t="shared" si="2"/>
        <v>0.21565217391304348</v>
      </c>
      <c r="O24" s="272">
        <f t="shared" si="3"/>
        <v>4.8695652173913043E-2</v>
      </c>
      <c r="P24" s="274">
        <f t="shared" si="4"/>
        <v>1.7391304347826087E-2</v>
      </c>
      <c r="Q24" s="83"/>
      <c r="R24" s="94"/>
      <c r="S24" s="111"/>
      <c r="T24" s="61" t="str">
        <f t="shared" si="5"/>
        <v>Surrey</v>
      </c>
      <c r="U24" s="115" t="b">
        <f t="shared" si="6"/>
        <v>0</v>
      </c>
      <c r="W24" s="114"/>
      <c r="X24" s="114"/>
      <c r="Y24" s="114"/>
      <c r="Z24" s="114"/>
      <c r="AA24" s="114"/>
      <c r="AB24" s="114"/>
      <c r="AC24" s="114"/>
    </row>
    <row r="25" spans="1:29" s="68" customFormat="1" ht="13.5" customHeight="1" x14ac:dyDescent="0.2">
      <c r="A25" s="174"/>
      <c r="B25" s="69" t="s">
        <v>44</v>
      </c>
      <c r="C25" s="67"/>
      <c r="D25" s="203">
        <v>115</v>
      </c>
      <c r="E25" s="208">
        <v>52</v>
      </c>
      <c r="F25" s="180">
        <v>23</v>
      </c>
      <c r="G25" s="180">
        <v>23</v>
      </c>
      <c r="H25" s="180">
        <v>12</v>
      </c>
      <c r="I25" s="180">
        <v>5</v>
      </c>
      <c r="J25" s="120">
        <v>0</v>
      </c>
      <c r="K25" s="271">
        <f t="shared" si="7"/>
        <v>0.45217391304347826</v>
      </c>
      <c r="L25" s="272">
        <f t="shared" si="0"/>
        <v>0.2</v>
      </c>
      <c r="M25" s="272">
        <f t="shared" si="1"/>
        <v>0.2</v>
      </c>
      <c r="N25" s="272">
        <f t="shared" si="2"/>
        <v>0.10434782608695652</v>
      </c>
      <c r="O25" s="277">
        <f t="shared" si="3"/>
        <v>4.3478260869565216E-2</v>
      </c>
      <c r="P25" s="273">
        <f t="shared" si="4"/>
        <v>0</v>
      </c>
      <c r="Q25" s="83"/>
      <c r="R25" s="94"/>
      <c r="S25" s="111"/>
      <c r="T25" s="61" t="str">
        <f t="shared" si="5"/>
        <v>Swindon</v>
      </c>
      <c r="U25" s="115" t="b">
        <f t="shared" si="6"/>
        <v>0</v>
      </c>
      <c r="W25" s="114"/>
      <c r="X25" s="114"/>
      <c r="Y25" s="114"/>
      <c r="Z25" s="114"/>
      <c r="AA25" s="114"/>
      <c r="AB25" s="114"/>
      <c r="AC25" s="114"/>
    </row>
    <row r="26" spans="1:29" s="68" customFormat="1" ht="13.5" customHeight="1" x14ac:dyDescent="0.2">
      <c r="A26" s="174"/>
      <c r="B26" s="69" t="s">
        <v>82</v>
      </c>
      <c r="C26" s="67"/>
      <c r="D26" s="203">
        <v>87</v>
      </c>
      <c r="E26" s="208">
        <v>27</v>
      </c>
      <c r="F26" s="180">
        <v>15</v>
      </c>
      <c r="G26" s="180">
        <v>17</v>
      </c>
      <c r="H26" s="180">
        <v>26</v>
      </c>
      <c r="I26" s="180" t="s">
        <v>57</v>
      </c>
      <c r="J26" s="120" t="s">
        <v>57</v>
      </c>
      <c r="K26" s="271">
        <f t="shared" si="7"/>
        <v>0.31034482758620691</v>
      </c>
      <c r="L26" s="272">
        <f t="shared" si="0"/>
        <v>0.17241379310344829</v>
      </c>
      <c r="M26" s="272">
        <f t="shared" si="1"/>
        <v>0.19540229885057472</v>
      </c>
      <c r="N26" s="272">
        <f t="shared" si="2"/>
        <v>0.2988505747126437</v>
      </c>
      <c r="O26" s="277" t="str">
        <f t="shared" si="3"/>
        <v>x</v>
      </c>
      <c r="P26" s="273" t="str">
        <f t="shared" si="4"/>
        <v>x</v>
      </c>
      <c r="Q26" s="83"/>
      <c r="R26" s="94"/>
      <c r="S26" s="111"/>
      <c r="T26" s="61" t="str">
        <f t="shared" si="5"/>
        <v>Torbay</v>
      </c>
      <c r="U26" s="115" t="b">
        <f t="shared" si="6"/>
        <v>0</v>
      </c>
      <c r="W26" s="114"/>
      <c r="X26" s="114"/>
      <c r="Y26" s="114"/>
      <c r="Z26" s="114"/>
      <c r="AA26" s="114"/>
      <c r="AB26" s="114"/>
      <c r="AC26" s="114"/>
    </row>
    <row r="27" spans="1:29" s="68" customFormat="1" ht="13.5" customHeight="1" x14ac:dyDescent="0.2">
      <c r="A27" s="82"/>
      <c r="B27" s="69" t="s">
        <v>15</v>
      </c>
      <c r="C27" s="67"/>
      <c r="D27" s="203">
        <v>91</v>
      </c>
      <c r="E27" s="208">
        <v>35</v>
      </c>
      <c r="F27" s="180">
        <v>26</v>
      </c>
      <c r="G27" s="180">
        <v>13</v>
      </c>
      <c r="H27" s="180">
        <v>16</v>
      </c>
      <c r="I27" s="180" t="s">
        <v>57</v>
      </c>
      <c r="J27" s="120" t="s">
        <v>57</v>
      </c>
      <c r="K27" s="271">
        <f t="shared" si="7"/>
        <v>0.38461538461538464</v>
      </c>
      <c r="L27" s="272">
        <f t="shared" si="0"/>
        <v>0.2857142857142857</v>
      </c>
      <c r="M27" s="272">
        <f t="shared" si="1"/>
        <v>0.14285714285714285</v>
      </c>
      <c r="N27" s="272">
        <f t="shared" si="2"/>
        <v>0.17582417582417584</v>
      </c>
      <c r="O27" s="272" t="str">
        <f t="shared" si="3"/>
        <v>x</v>
      </c>
      <c r="P27" s="274" t="str">
        <f t="shared" si="4"/>
        <v>x</v>
      </c>
      <c r="Q27" s="83"/>
      <c r="R27" s="94"/>
      <c r="S27" s="111"/>
      <c r="T27" s="61" t="str">
        <f t="shared" si="5"/>
        <v>West Berkshire</v>
      </c>
      <c r="U27" s="115" t="b">
        <f t="shared" si="6"/>
        <v>0</v>
      </c>
      <c r="W27" s="114"/>
      <c r="X27" s="114"/>
      <c r="Y27" s="114"/>
      <c r="Z27" s="114"/>
      <c r="AA27" s="114"/>
      <c r="AB27" s="114"/>
      <c r="AC27" s="114"/>
    </row>
    <row r="28" spans="1:29" s="68" customFormat="1" ht="13.5" customHeight="1" x14ac:dyDescent="0.2">
      <c r="A28" s="82"/>
      <c r="B28" s="69" t="s">
        <v>5</v>
      </c>
      <c r="C28" s="67"/>
      <c r="D28" s="203">
        <v>445</v>
      </c>
      <c r="E28" s="208">
        <v>134</v>
      </c>
      <c r="F28" s="180">
        <v>78</v>
      </c>
      <c r="G28" s="180">
        <v>96</v>
      </c>
      <c r="H28" s="180">
        <v>95</v>
      </c>
      <c r="I28" s="180">
        <v>34</v>
      </c>
      <c r="J28" s="120">
        <v>8</v>
      </c>
      <c r="K28" s="271">
        <f t="shared" si="7"/>
        <v>0.30112359550561796</v>
      </c>
      <c r="L28" s="272">
        <f t="shared" si="0"/>
        <v>0.1752808988764045</v>
      </c>
      <c r="M28" s="272">
        <f t="shared" si="1"/>
        <v>0.21573033707865169</v>
      </c>
      <c r="N28" s="272">
        <f t="shared" si="2"/>
        <v>0.21348314606741572</v>
      </c>
      <c r="O28" s="277">
        <f t="shared" si="3"/>
        <v>7.6404494382022473E-2</v>
      </c>
      <c r="P28" s="273">
        <f t="shared" si="4"/>
        <v>1.7977528089887642E-2</v>
      </c>
      <c r="Q28" s="83"/>
      <c r="R28" s="94"/>
      <c r="S28" s="111"/>
      <c r="T28" s="61" t="str">
        <f t="shared" si="5"/>
        <v>West Sussex</v>
      </c>
      <c r="U28" s="115" t="b">
        <f t="shared" si="6"/>
        <v>0</v>
      </c>
      <c r="W28" s="114"/>
      <c r="X28" s="114"/>
      <c r="Y28" s="114"/>
      <c r="Z28" s="114"/>
      <c r="AA28" s="114"/>
      <c r="AB28" s="114"/>
      <c r="AC28" s="114"/>
    </row>
    <row r="29" spans="1:29" s="68" customFormat="1" ht="13.5" customHeight="1" x14ac:dyDescent="0.2">
      <c r="A29" s="82"/>
      <c r="B29" s="69" t="s">
        <v>21</v>
      </c>
      <c r="C29" s="67"/>
      <c r="D29" s="204">
        <v>56</v>
      </c>
      <c r="E29" s="209">
        <v>23</v>
      </c>
      <c r="F29" s="181">
        <v>21</v>
      </c>
      <c r="G29" s="181">
        <v>6</v>
      </c>
      <c r="H29" s="181">
        <v>5</v>
      </c>
      <c r="I29" s="180" t="s">
        <v>57</v>
      </c>
      <c r="J29" s="120" t="s">
        <v>57</v>
      </c>
      <c r="K29" s="271">
        <f t="shared" si="7"/>
        <v>0.4107142857142857</v>
      </c>
      <c r="L29" s="272">
        <f t="shared" si="0"/>
        <v>0.375</v>
      </c>
      <c r="M29" s="272">
        <f t="shared" si="1"/>
        <v>0.10714285714285714</v>
      </c>
      <c r="N29" s="272">
        <f t="shared" si="2"/>
        <v>8.9285714285714288E-2</v>
      </c>
      <c r="O29" s="272" t="str">
        <f t="shared" si="3"/>
        <v>x</v>
      </c>
      <c r="P29" s="274" t="str">
        <f t="shared" si="4"/>
        <v>x</v>
      </c>
      <c r="Q29" s="83"/>
      <c r="R29" s="94"/>
      <c r="S29" s="111"/>
      <c r="T29" s="61" t="str">
        <f t="shared" si="5"/>
        <v>Windsor &amp; Maidenhead</v>
      </c>
      <c r="U29" s="115" t="b">
        <f t="shared" si="6"/>
        <v>0</v>
      </c>
      <c r="W29" s="114"/>
      <c r="X29" s="114"/>
      <c r="Y29" s="114"/>
      <c r="Z29" s="114"/>
      <c r="AA29" s="114"/>
      <c r="AB29" s="114"/>
      <c r="AC29" s="114"/>
    </row>
    <row r="30" spans="1:29" s="68" customFormat="1" ht="13.5" customHeight="1" x14ac:dyDescent="0.2">
      <c r="A30" s="82"/>
      <c r="B30" s="69" t="s">
        <v>16</v>
      </c>
      <c r="C30" s="67"/>
      <c r="D30" s="204">
        <v>61</v>
      </c>
      <c r="E30" s="209">
        <v>12</v>
      </c>
      <c r="F30" s="181">
        <v>17</v>
      </c>
      <c r="G30" s="181">
        <v>11</v>
      </c>
      <c r="H30" s="181">
        <v>14</v>
      </c>
      <c r="I30" s="180" t="s">
        <v>57</v>
      </c>
      <c r="J30" s="120" t="s">
        <v>57</v>
      </c>
      <c r="K30" s="271">
        <f t="shared" si="7"/>
        <v>0.19672131147540983</v>
      </c>
      <c r="L30" s="272">
        <f t="shared" si="0"/>
        <v>0.27868852459016391</v>
      </c>
      <c r="M30" s="272">
        <f t="shared" si="1"/>
        <v>0.18032786885245902</v>
      </c>
      <c r="N30" s="272">
        <f t="shared" si="2"/>
        <v>0.22950819672131148</v>
      </c>
      <c r="O30" s="277" t="str">
        <f t="shared" si="3"/>
        <v>x</v>
      </c>
      <c r="P30" s="273" t="str">
        <f t="shared" si="4"/>
        <v>x</v>
      </c>
      <c r="Q30" s="83"/>
      <c r="R30" s="94"/>
      <c r="S30" s="111"/>
      <c r="T30" s="61" t="str">
        <f t="shared" si="5"/>
        <v>Wokingham</v>
      </c>
      <c r="U30" s="115" t="b">
        <f t="shared" si="6"/>
        <v>0</v>
      </c>
      <c r="W30" s="114"/>
      <c r="X30" s="114"/>
      <c r="Y30" s="114"/>
      <c r="Z30" s="114"/>
      <c r="AA30" s="114"/>
      <c r="AB30" s="114"/>
      <c r="AC30" s="114"/>
    </row>
    <row r="31" spans="1:29" s="68" customFormat="1" ht="13.5" customHeight="1" x14ac:dyDescent="0.2">
      <c r="A31" s="82"/>
      <c r="B31" s="88" t="s">
        <v>23</v>
      </c>
      <c r="C31" s="67"/>
      <c r="D31" s="205">
        <v>4460</v>
      </c>
      <c r="E31" s="210">
        <v>1510</v>
      </c>
      <c r="F31" s="182">
        <v>1040</v>
      </c>
      <c r="G31" s="182">
        <v>790</v>
      </c>
      <c r="H31" s="182">
        <v>820</v>
      </c>
      <c r="I31" s="182">
        <v>240</v>
      </c>
      <c r="J31" s="151">
        <v>70</v>
      </c>
      <c r="K31" s="271">
        <f t="shared" si="7"/>
        <v>0.33856502242152464</v>
      </c>
      <c r="L31" s="272">
        <f t="shared" si="0"/>
        <v>0.23318385650224216</v>
      </c>
      <c r="M31" s="272">
        <f t="shared" si="1"/>
        <v>0.17713004484304934</v>
      </c>
      <c r="N31" s="272">
        <f t="shared" si="2"/>
        <v>0.18385650224215247</v>
      </c>
      <c r="O31" s="272">
        <f t="shared" si="3"/>
        <v>5.3811659192825115E-2</v>
      </c>
      <c r="P31" s="274">
        <f t="shared" si="4"/>
        <v>1.5695067264573991E-2</v>
      </c>
      <c r="Q31" s="83"/>
      <c r="R31" s="94"/>
      <c r="S31" s="111"/>
      <c r="T31" s="61" t="str">
        <f t="shared" si="5"/>
        <v>South East</v>
      </c>
      <c r="U31" s="115" t="b">
        <f t="shared" si="6"/>
        <v>0</v>
      </c>
      <c r="W31" s="114"/>
      <c r="X31" s="114"/>
      <c r="Y31" s="114"/>
      <c r="Z31" s="114"/>
      <c r="AA31" s="114"/>
      <c r="AB31" s="114"/>
      <c r="AC31" s="114"/>
    </row>
    <row r="32" spans="1:29" s="68" customFormat="1" ht="13.5" customHeight="1" x14ac:dyDescent="0.2">
      <c r="A32" s="174"/>
      <c r="B32" s="185" t="s">
        <v>46</v>
      </c>
      <c r="C32" s="67"/>
      <c r="D32" s="206">
        <v>2840</v>
      </c>
      <c r="E32" s="211">
        <v>870</v>
      </c>
      <c r="F32" s="186">
        <v>650</v>
      </c>
      <c r="G32" s="186">
        <v>550</v>
      </c>
      <c r="H32" s="186">
        <v>540</v>
      </c>
      <c r="I32" s="186">
        <v>190</v>
      </c>
      <c r="J32" s="188">
        <v>40</v>
      </c>
      <c r="K32" s="271">
        <f t="shared" si="7"/>
        <v>0.30633802816901406</v>
      </c>
      <c r="L32" s="272">
        <f t="shared" si="0"/>
        <v>0.22887323943661972</v>
      </c>
      <c r="M32" s="272">
        <f t="shared" si="1"/>
        <v>0.19366197183098591</v>
      </c>
      <c r="N32" s="272">
        <f t="shared" si="2"/>
        <v>0.19014084507042253</v>
      </c>
      <c r="O32" s="277">
        <f t="shared" si="3"/>
        <v>6.6901408450704219E-2</v>
      </c>
      <c r="P32" s="273">
        <f t="shared" si="4"/>
        <v>1.4084507042253521E-2</v>
      </c>
      <c r="Q32" s="83"/>
      <c r="R32" s="94"/>
      <c r="S32" s="111"/>
      <c r="T32" s="175" t="str">
        <f t="shared" si="5"/>
        <v>South West</v>
      </c>
      <c r="U32" s="115" t="b">
        <f t="shared" si="6"/>
        <v>0</v>
      </c>
      <c r="W32" s="114"/>
      <c r="X32" s="114"/>
      <c r="Y32" s="114"/>
      <c r="Z32" s="114"/>
      <c r="AA32" s="114"/>
      <c r="AB32" s="114"/>
      <c r="AC32" s="114"/>
    </row>
    <row r="33" spans="1:29" s="65" customFormat="1" ht="13.5" customHeight="1" x14ac:dyDescent="0.2">
      <c r="A33" s="79"/>
      <c r="B33" s="146" t="s">
        <v>40</v>
      </c>
      <c r="C33" s="58"/>
      <c r="D33" s="207">
        <v>30670</v>
      </c>
      <c r="E33" s="212">
        <v>10070</v>
      </c>
      <c r="F33" s="147">
        <v>7310</v>
      </c>
      <c r="G33" s="147">
        <v>5530</v>
      </c>
      <c r="H33" s="147">
        <v>5670</v>
      </c>
      <c r="I33" s="183">
        <v>1580</v>
      </c>
      <c r="J33" s="152">
        <v>510</v>
      </c>
      <c r="K33" s="271">
        <f t="shared" si="7"/>
        <v>0.3283338767525269</v>
      </c>
      <c r="L33" s="272">
        <f t="shared" si="0"/>
        <v>0.23834365829801107</v>
      </c>
      <c r="M33" s="272">
        <f t="shared" si="1"/>
        <v>0.18030648842517119</v>
      </c>
      <c r="N33" s="272">
        <f t="shared" si="2"/>
        <v>0.18487120965112488</v>
      </c>
      <c r="O33" s="272">
        <f t="shared" si="3"/>
        <v>5.1516139550048905E-2</v>
      </c>
      <c r="P33" s="274">
        <f t="shared" si="4"/>
        <v>1.6628627323117054E-2</v>
      </c>
      <c r="Q33" s="78"/>
      <c r="R33" s="92"/>
      <c r="S33" s="105"/>
      <c r="W33" s="114"/>
      <c r="X33" s="114"/>
      <c r="Y33" s="114"/>
      <c r="Z33" s="114"/>
      <c r="AA33" s="114"/>
      <c r="AB33" s="114"/>
      <c r="AC33" s="114"/>
    </row>
    <row r="34" spans="1:29" s="65" customFormat="1" ht="12" customHeight="1" x14ac:dyDescent="0.2">
      <c r="A34" s="79"/>
      <c r="B34" s="342"/>
      <c r="C34" s="342"/>
      <c r="D34" s="342"/>
      <c r="E34" s="342"/>
      <c r="F34" s="342"/>
      <c r="G34" s="342"/>
      <c r="H34" s="342"/>
      <c r="I34" s="342"/>
      <c r="J34" s="224"/>
      <c r="K34" s="102"/>
      <c r="L34" s="102"/>
      <c r="M34" s="102"/>
      <c r="N34" s="102"/>
      <c r="O34" s="102"/>
      <c r="P34" s="102"/>
      <c r="Q34" s="78"/>
      <c r="R34" s="92"/>
      <c r="S34" s="105"/>
      <c r="W34" s="114"/>
      <c r="X34" s="114"/>
      <c r="Y34" s="114"/>
      <c r="Z34" s="114"/>
      <c r="AA34" s="114"/>
      <c r="AB34" s="114"/>
      <c r="AC34" s="114"/>
    </row>
    <row r="35" spans="1:29" s="65" customFormat="1" ht="7.5" customHeight="1" x14ac:dyDescent="0.2">
      <c r="A35" s="79"/>
      <c r="B35" s="44"/>
      <c r="C35" s="44"/>
      <c r="D35" s="43"/>
      <c r="E35" s="43"/>
      <c r="F35" s="43"/>
      <c r="G35" s="43"/>
      <c r="H35" s="43"/>
      <c r="I35" s="43"/>
      <c r="J35" s="43"/>
      <c r="K35" s="43"/>
      <c r="L35" s="45"/>
      <c r="M35" s="45"/>
      <c r="N35" s="45"/>
      <c r="O35" s="45"/>
      <c r="P35" s="45"/>
      <c r="Q35" s="78"/>
      <c r="R35" s="92"/>
      <c r="S35" s="105"/>
      <c r="W35" s="114"/>
      <c r="X35" s="114"/>
      <c r="Y35" s="114"/>
      <c r="Z35" s="114"/>
      <c r="AA35" s="114"/>
      <c r="AB35" s="114"/>
      <c r="AC35" s="114"/>
    </row>
    <row r="36" spans="1:29" s="65" customFormat="1" ht="15" customHeight="1" x14ac:dyDescent="0.2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1"/>
      <c r="R36" s="92"/>
      <c r="S36" s="105"/>
      <c r="W36" s="114"/>
      <c r="X36" s="114"/>
      <c r="Y36" s="114"/>
      <c r="Z36" s="114"/>
      <c r="AA36" s="114"/>
      <c r="AB36" s="114"/>
      <c r="AC36" s="114"/>
    </row>
    <row r="37" spans="1:29" s="65" customFormat="1" ht="11.25" customHeight="1" x14ac:dyDescent="0.2">
      <c r="A37" s="333"/>
      <c r="B37" s="334"/>
      <c r="C37" s="334"/>
      <c r="D37" s="334"/>
      <c r="E37" s="334"/>
      <c r="F37" s="334"/>
      <c r="G37" s="334"/>
      <c r="H37" s="334"/>
      <c r="I37" s="334"/>
      <c r="J37" s="348"/>
      <c r="K37" s="334"/>
      <c r="L37" s="334"/>
      <c r="M37" s="334"/>
      <c r="N37" s="334"/>
      <c r="O37" s="334"/>
      <c r="P37" s="348"/>
      <c r="Q37" s="335"/>
      <c r="R37" s="92"/>
      <c r="S37" s="105"/>
      <c r="U37" s="110"/>
      <c r="W37" s="114"/>
      <c r="X37" s="114"/>
      <c r="Y37" s="114"/>
      <c r="Z37" s="114"/>
      <c r="AA37" s="114"/>
      <c r="AB37" s="114"/>
      <c r="AC37" s="114"/>
    </row>
    <row r="38" spans="1:29" s="65" customFormat="1" ht="13.5" customHeight="1" x14ac:dyDescent="0.2">
      <c r="A38" s="74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6"/>
      <c r="R38" s="92"/>
      <c r="S38" s="157"/>
      <c r="T38" s="112"/>
      <c r="U38" s="112"/>
      <c r="V38" s="112"/>
      <c r="W38" s="114"/>
      <c r="X38" s="114"/>
      <c r="Y38" s="114"/>
      <c r="Z38" s="114"/>
      <c r="AA38" s="114"/>
      <c r="AB38" s="114"/>
      <c r="AC38" s="114"/>
    </row>
    <row r="39" spans="1:29" s="65" customFormat="1" ht="15" customHeight="1" x14ac:dyDescent="0.25">
      <c r="A39" s="77"/>
      <c r="B39" s="143" t="s">
        <v>117</v>
      </c>
      <c r="C39" s="60"/>
      <c r="D39" s="60"/>
      <c r="E39" s="60"/>
      <c r="F39" s="60"/>
      <c r="G39" s="60"/>
      <c r="H39" s="60"/>
      <c r="I39" s="60"/>
      <c r="J39" s="60"/>
      <c r="K39" s="38"/>
      <c r="L39" s="38"/>
      <c r="M39" s="38"/>
      <c r="N39" s="38"/>
      <c r="O39" s="38"/>
      <c r="P39" s="38"/>
      <c r="Q39" s="78"/>
      <c r="R39" s="92"/>
      <c r="S39" s="105"/>
      <c r="T39" s="112"/>
      <c r="U39" s="112"/>
      <c r="V39" s="112"/>
      <c r="W39" s="114"/>
      <c r="X39" s="114"/>
    </row>
    <row r="40" spans="1:29" s="65" customFormat="1" ht="15" customHeight="1" x14ac:dyDescent="0.2">
      <c r="A40" s="79"/>
      <c r="B40" s="171"/>
      <c r="C40" s="60"/>
      <c r="D40" s="60"/>
      <c r="E40" s="60"/>
      <c r="F40" s="60"/>
      <c r="G40" s="60"/>
      <c r="H40" s="60"/>
      <c r="I40" s="60"/>
      <c r="J40" s="60"/>
      <c r="K40" s="38"/>
      <c r="L40" s="38"/>
      <c r="M40" s="38"/>
      <c r="N40" s="38"/>
      <c r="O40" s="38"/>
      <c r="P40" s="38"/>
      <c r="Q40" s="78"/>
      <c r="R40" s="92"/>
      <c r="S40" s="105"/>
      <c r="T40" s="112"/>
      <c r="U40" s="112"/>
      <c r="V40" s="112"/>
      <c r="W40" s="114"/>
      <c r="X40" s="114"/>
    </row>
    <row r="41" spans="1:29" s="65" customFormat="1" ht="21" customHeight="1" x14ac:dyDescent="0.2">
      <c r="A41" s="79"/>
      <c r="B41" s="67"/>
      <c r="C41" s="67"/>
      <c r="D41" s="336" t="str">
        <f>K8</f>
        <v>Less than 2 Years</v>
      </c>
      <c r="E41" s="336"/>
      <c r="F41" s="336" t="str">
        <f>L8</f>
        <v>2 - 5 Years</v>
      </c>
      <c r="G41" s="336"/>
      <c r="H41" s="336" t="str">
        <f>M8</f>
        <v>5 - 10 Years</v>
      </c>
      <c r="I41" s="336"/>
      <c r="J41" s="336" t="str">
        <f>N8</f>
        <v>10 - 20 Years</v>
      </c>
      <c r="K41" s="336"/>
      <c r="L41" s="336" t="str">
        <f>O8</f>
        <v>20 - 30 Years</v>
      </c>
      <c r="M41" s="336"/>
      <c r="N41" s="336" t="str">
        <f>P8</f>
        <v>30 Years or more</v>
      </c>
      <c r="O41" s="336"/>
      <c r="P41" s="55"/>
      <c r="Q41" s="78"/>
      <c r="R41" s="92"/>
      <c r="S41" s="105"/>
      <c r="T41" s="112"/>
      <c r="U41" s="112"/>
      <c r="V41" s="112"/>
      <c r="W41" s="114"/>
      <c r="X41" s="114"/>
    </row>
    <row r="42" spans="1:29" s="63" customFormat="1" ht="13.5" customHeight="1" x14ac:dyDescent="0.2">
      <c r="A42" s="80"/>
      <c r="B42" s="69" t="s">
        <v>0</v>
      </c>
      <c r="C42" s="67"/>
      <c r="D42" s="217"/>
      <c r="E42" s="218"/>
      <c r="F42" s="217"/>
      <c r="G42" s="218"/>
      <c r="H42" s="217"/>
      <c r="I42" s="218"/>
      <c r="J42" s="217"/>
      <c r="K42" s="218"/>
      <c r="L42" s="217"/>
      <c r="M42" s="218"/>
      <c r="N42" s="217"/>
      <c r="O42" s="218"/>
      <c r="P42" s="55"/>
      <c r="Q42" s="81"/>
      <c r="R42" s="93"/>
      <c r="S42" s="108"/>
      <c r="T42" s="49" t="str">
        <f t="shared" ref="T42:T64" si="8">B42</f>
        <v>Bracknell Forest</v>
      </c>
      <c r="U42" s="50" t="b">
        <f t="shared" ref="U42:U64" si="9">IF($T42=$U$76,K9)</f>
        <v>0</v>
      </c>
      <c r="V42" s="50" t="b">
        <f t="shared" ref="V42:V64" si="10">IF($T42=$U$76,L9)</f>
        <v>0</v>
      </c>
      <c r="W42" s="50" t="b">
        <f t="shared" ref="W42:W64" si="11">IF($T42=$U$76,M9)</f>
        <v>0</v>
      </c>
      <c r="X42" s="50" t="b">
        <f t="shared" ref="X42:X64" si="12">IF($T42=$U$76,N9)</f>
        <v>0</v>
      </c>
      <c r="Y42" s="50" t="b">
        <f t="shared" ref="Y42:Y64" si="13">IF($T42=$U$76,O9)</f>
        <v>0</v>
      </c>
      <c r="Z42" s="50" t="b">
        <f t="shared" ref="Z42:Z64" si="14">IF($T42=$U$76,P9)</f>
        <v>0</v>
      </c>
      <c r="AA42" s="65"/>
      <c r="AB42" s="65"/>
      <c r="AC42" s="65"/>
    </row>
    <row r="43" spans="1:29" ht="13.5" customHeight="1" x14ac:dyDescent="0.2">
      <c r="A43" s="79"/>
      <c r="B43" s="69" t="s">
        <v>22</v>
      </c>
      <c r="C43" s="67"/>
      <c r="D43" s="217"/>
      <c r="E43" s="218"/>
      <c r="F43" s="217"/>
      <c r="G43" s="218"/>
      <c r="H43" s="217"/>
      <c r="I43" s="218"/>
      <c r="J43" s="217"/>
      <c r="K43" s="218"/>
      <c r="L43" s="217"/>
      <c r="M43" s="218"/>
      <c r="N43" s="217"/>
      <c r="O43" s="218"/>
      <c r="P43" s="228"/>
      <c r="Q43" s="78"/>
      <c r="R43" s="92"/>
      <c r="S43" s="105"/>
      <c r="T43" s="49" t="str">
        <f t="shared" si="8"/>
        <v>Brighton &amp; Hove</v>
      </c>
      <c r="U43" s="50" t="b">
        <f t="shared" si="9"/>
        <v>0</v>
      </c>
      <c r="V43" s="50" t="b">
        <f t="shared" si="10"/>
        <v>0</v>
      </c>
      <c r="W43" s="50" t="b">
        <f t="shared" si="11"/>
        <v>0</v>
      </c>
      <c r="X43" s="50" t="b">
        <f t="shared" si="12"/>
        <v>0</v>
      </c>
      <c r="Y43" s="50" t="b">
        <f t="shared" si="13"/>
        <v>0</v>
      </c>
      <c r="Z43" s="50" t="b">
        <f t="shared" si="14"/>
        <v>0</v>
      </c>
    </row>
    <row r="44" spans="1:29" ht="13.5" customHeight="1" x14ac:dyDescent="0.2">
      <c r="A44" s="79"/>
      <c r="B44" s="69" t="s">
        <v>8</v>
      </c>
      <c r="C44" s="67"/>
      <c r="D44" s="217"/>
      <c r="E44" s="218"/>
      <c r="F44" s="217"/>
      <c r="G44" s="218"/>
      <c r="H44" s="217"/>
      <c r="I44" s="218"/>
      <c r="J44" s="217"/>
      <c r="K44" s="218"/>
      <c r="L44" s="217"/>
      <c r="M44" s="218"/>
      <c r="N44" s="217"/>
      <c r="O44" s="218"/>
      <c r="P44" s="228"/>
      <c r="Q44" s="78"/>
      <c r="R44" s="92"/>
      <c r="S44" s="105"/>
      <c r="T44" s="49" t="str">
        <f t="shared" si="8"/>
        <v>Buckinghamshire</v>
      </c>
      <c r="U44" s="50" t="b">
        <f t="shared" si="9"/>
        <v>0</v>
      </c>
      <c r="V44" s="50" t="b">
        <f t="shared" si="10"/>
        <v>0</v>
      </c>
      <c r="W44" s="50" t="b">
        <f t="shared" si="11"/>
        <v>0</v>
      </c>
      <c r="X44" s="50" t="b">
        <f t="shared" si="12"/>
        <v>0</v>
      </c>
      <c r="Y44" s="50" t="b">
        <f t="shared" si="13"/>
        <v>0</v>
      </c>
      <c r="Z44" s="50" t="b">
        <f t="shared" si="14"/>
        <v>0</v>
      </c>
    </row>
    <row r="45" spans="1:29" ht="13.5" customHeight="1" x14ac:dyDescent="0.2">
      <c r="A45" s="79"/>
      <c r="B45" s="69" t="s">
        <v>4</v>
      </c>
      <c r="C45" s="67"/>
      <c r="D45" s="217"/>
      <c r="E45" s="218"/>
      <c r="F45" s="217"/>
      <c r="G45" s="218"/>
      <c r="H45" s="217"/>
      <c r="I45" s="218"/>
      <c r="J45" s="217"/>
      <c r="K45" s="218"/>
      <c r="L45" s="217"/>
      <c r="M45" s="218"/>
      <c r="N45" s="217"/>
      <c r="O45" s="218"/>
      <c r="P45" s="228"/>
      <c r="Q45" s="78"/>
      <c r="R45" s="92"/>
      <c r="S45" s="105"/>
      <c r="T45" s="49" t="str">
        <f t="shared" si="8"/>
        <v>East Sussex</v>
      </c>
      <c r="U45" s="50" t="b">
        <f t="shared" si="9"/>
        <v>0</v>
      </c>
      <c r="V45" s="50" t="b">
        <f t="shared" si="10"/>
        <v>0</v>
      </c>
      <c r="W45" s="50" t="b">
        <f t="shared" si="11"/>
        <v>0</v>
      </c>
      <c r="X45" s="50" t="b">
        <f t="shared" si="12"/>
        <v>0</v>
      </c>
      <c r="Y45" s="50" t="b">
        <f t="shared" si="13"/>
        <v>0</v>
      </c>
      <c r="Z45" s="50" t="b">
        <f t="shared" si="14"/>
        <v>0</v>
      </c>
    </row>
    <row r="46" spans="1:29" ht="13.5" customHeight="1" x14ac:dyDescent="0.2">
      <c r="A46" s="79"/>
      <c r="B46" s="69" t="s">
        <v>6</v>
      </c>
      <c r="C46" s="67"/>
      <c r="D46" s="217"/>
      <c r="E46" s="218"/>
      <c r="F46" s="217"/>
      <c r="G46" s="218"/>
      <c r="H46" s="217"/>
      <c r="I46" s="218"/>
      <c r="J46" s="217"/>
      <c r="K46" s="218"/>
      <c r="L46" s="217"/>
      <c r="M46" s="218"/>
      <c r="N46" s="217"/>
      <c r="O46" s="218"/>
      <c r="P46" s="228"/>
      <c r="Q46" s="78"/>
      <c r="R46" s="92"/>
      <c r="S46" s="105"/>
      <c r="T46" s="49" t="str">
        <f t="shared" si="8"/>
        <v>Hampshire</v>
      </c>
      <c r="U46" s="50" t="b">
        <f t="shared" si="9"/>
        <v>0</v>
      </c>
      <c r="V46" s="50" t="b">
        <f t="shared" si="10"/>
        <v>0</v>
      </c>
      <c r="W46" s="50" t="b">
        <f t="shared" si="11"/>
        <v>0</v>
      </c>
      <c r="X46" s="50" t="b">
        <f t="shared" si="12"/>
        <v>0</v>
      </c>
      <c r="Y46" s="50" t="b">
        <f t="shared" si="13"/>
        <v>0</v>
      </c>
      <c r="Z46" s="50" t="b">
        <f t="shared" si="14"/>
        <v>0</v>
      </c>
    </row>
    <row r="47" spans="1:29" ht="13.5" customHeight="1" x14ac:dyDescent="0.2">
      <c r="A47" s="79"/>
      <c r="B47" s="69" t="s">
        <v>1</v>
      </c>
      <c r="C47" s="67"/>
      <c r="D47" s="217"/>
      <c r="E47" s="218"/>
      <c r="F47" s="217"/>
      <c r="G47" s="218"/>
      <c r="H47" s="217"/>
      <c r="I47" s="218"/>
      <c r="J47" s="217"/>
      <c r="K47" s="218"/>
      <c r="L47" s="217"/>
      <c r="M47" s="218"/>
      <c r="N47" s="217"/>
      <c r="O47" s="218"/>
      <c r="P47" s="214"/>
      <c r="Q47" s="78"/>
      <c r="R47" s="92"/>
      <c r="S47" s="105"/>
      <c r="T47" s="49" t="str">
        <f t="shared" si="8"/>
        <v>Isle of Wight</v>
      </c>
      <c r="U47" s="50" t="b">
        <f t="shared" si="9"/>
        <v>0</v>
      </c>
      <c r="V47" s="50" t="b">
        <f t="shared" si="10"/>
        <v>0</v>
      </c>
      <c r="W47" s="50" t="b">
        <f t="shared" si="11"/>
        <v>0</v>
      </c>
      <c r="X47" s="50" t="b">
        <f t="shared" si="12"/>
        <v>0</v>
      </c>
      <c r="Y47" s="50" t="b">
        <f t="shared" si="13"/>
        <v>0</v>
      </c>
      <c r="Z47" s="50" t="b">
        <f t="shared" si="14"/>
        <v>0</v>
      </c>
    </row>
    <row r="48" spans="1:29" ht="13.5" customHeight="1" x14ac:dyDescent="0.2">
      <c r="A48" s="79"/>
      <c r="B48" s="69" t="s">
        <v>9</v>
      </c>
      <c r="C48" s="67"/>
      <c r="D48" s="217"/>
      <c r="E48" s="218"/>
      <c r="F48" s="217"/>
      <c r="G48" s="218"/>
      <c r="H48" s="217"/>
      <c r="I48" s="218"/>
      <c r="J48" s="217"/>
      <c r="K48" s="218"/>
      <c r="L48" s="217"/>
      <c r="M48" s="218"/>
      <c r="N48" s="217"/>
      <c r="O48" s="218"/>
      <c r="P48" s="214"/>
      <c r="Q48" s="78"/>
      <c r="R48" s="92"/>
      <c r="S48" s="105"/>
      <c r="T48" s="49" t="str">
        <f t="shared" si="8"/>
        <v>Kent</v>
      </c>
      <c r="U48" s="50" t="b">
        <f t="shared" si="9"/>
        <v>0</v>
      </c>
      <c r="V48" s="50" t="b">
        <f t="shared" si="10"/>
        <v>0</v>
      </c>
      <c r="W48" s="50" t="b">
        <f t="shared" si="11"/>
        <v>0</v>
      </c>
      <c r="X48" s="50" t="b">
        <f t="shared" si="12"/>
        <v>0</v>
      </c>
      <c r="Y48" s="50" t="b">
        <f t="shared" si="13"/>
        <v>0</v>
      </c>
      <c r="Z48" s="50" t="b">
        <f t="shared" si="14"/>
        <v>0</v>
      </c>
    </row>
    <row r="49" spans="1:26" s="65" customFormat="1" ht="13.5" customHeight="1" x14ac:dyDescent="0.2">
      <c r="A49" s="79"/>
      <c r="B49" s="69" t="s">
        <v>2</v>
      </c>
      <c r="C49" s="67"/>
      <c r="D49" s="217"/>
      <c r="E49" s="218"/>
      <c r="F49" s="217"/>
      <c r="G49" s="218"/>
      <c r="H49" s="217"/>
      <c r="I49" s="218"/>
      <c r="J49" s="217"/>
      <c r="K49" s="218"/>
      <c r="L49" s="217"/>
      <c r="M49" s="218"/>
      <c r="N49" s="217"/>
      <c r="O49" s="218"/>
      <c r="P49" s="213"/>
      <c r="Q49" s="78"/>
      <c r="R49" s="92"/>
      <c r="S49" s="105"/>
      <c r="T49" s="49" t="str">
        <f t="shared" si="8"/>
        <v>Medway</v>
      </c>
      <c r="U49" s="50" t="b">
        <f t="shared" si="9"/>
        <v>0</v>
      </c>
      <c r="V49" s="50" t="b">
        <f t="shared" si="10"/>
        <v>0</v>
      </c>
      <c r="W49" s="50" t="b">
        <f t="shared" si="11"/>
        <v>0</v>
      </c>
      <c r="X49" s="50" t="b">
        <f t="shared" si="12"/>
        <v>0</v>
      </c>
      <c r="Y49" s="50" t="b">
        <f t="shared" si="13"/>
        <v>0</v>
      </c>
      <c r="Z49" s="50" t="b">
        <f t="shared" si="14"/>
        <v>0</v>
      </c>
    </row>
    <row r="50" spans="1:26" s="65" customFormat="1" ht="13.5" customHeight="1" x14ac:dyDescent="0.2">
      <c r="A50" s="79"/>
      <c r="B50" s="69" t="s">
        <v>10</v>
      </c>
      <c r="C50" s="67"/>
      <c r="D50" s="217"/>
      <c r="E50" s="218"/>
      <c r="F50" s="217"/>
      <c r="G50" s="218"/>
      <c r="H50" s="217"/>
      <c r="I50" s="218"/>
      <c r="J50" s="217"/>
      <c r="K50" s="218"/>
      <c r="L50" s="217"/>
      <c r="M50" s="218"/>
      <c r="N50" s="217"/>
      <c r="O50" s="218"/>
      <c r="P50" s="213"/>
      <c r="Q50" s="78"/>
      <c r="R50" s="92"/>
      <c r="S50" s="105"/>
      <c r="T50" s="49" t="str">
        <f t="shared" si="8"/>
        <v>Milton Keynes</v>
      </c>
      <c r="U50" s="50" t="b">
        <f t="shared" si="9"/>
        <v>0</v>
      </c>
      <c r="V50" s="50" t="b">
        <f t="shared" si="10"/>
        <v>0</v>
      </c>
      <c r="W50" s="50" t="b">
        <f t="shared" si="11"/>
        <v>0</v>
      </c>
      <c r="X50" s="50" t="b">
        <f t="shared" si="12"/>
        <v>0</v>
      </c>
      <c r="Y50" s="50" t="b">
        <f t="shared" si="13"/>
        <v>0</v>
      </c>
      <c r="Z50" s="50" t="b">
        <f t="shared" si="14"/>
        <v>0</v>
      </c>
    </row>
    <row r="51" spans="1:26" s="65" customFormat="1" ht="13.5" customHeight="1" x14ac:dyDescent="0.2">
      <c r="A51" s="79"/>
      <c r="B51" s="69" t="s">
        <v>11</v>
      </c>
      <c r="C51" s="67"/>
      <c r="D51" s="217"/>
      <c r="E51" s="218"/>
      <c r="F51" s="217"/>
      <c r="G51" s="218"/>
      <c r="H51" s="217"/>
      <c r="I51" s="218"/>
      <c r="J51" s="217"/>
      <c r="K51" s="218"/>
      <c r="L51" s="217"/>
      <c r="M51" s="218"/>
      <c r="N51" s="217"/>
      <c r="O51" s="218"/>
      <c r="P51" s="213"/>
      <c r="Q51" s="78"/>
      <c r="R51" s="92"/>
      <c r="S51" s="105"/>
      <c r="T51" s="49" t="str">
        <f t="shared" si="8"/>
        <v>Oxfordshire</v>
      </c>
      <c r="U51" s="50" t="b">
        <f t="shared" si="9"/>
        <v>0</v>
      </c>
      <c r="V51" s="50" t="b">
        <f t="shared" si="10"/>
        <v>0</v>
      </c>
      <c r="W51" s="50" t="b">
        <f t="shared" si="11"/>
        <v>0</v>
      </c>
      <c r="X51" s="50" t="b">
        <f t="shared" si="12"/>
        <v>0</v>
      </c>
      <c r="Y51" s="50" t="b">
        <f t="shared" si="13"/>
        <v>0</v>
      </c>
      <c r="Z51" s="50" t="b">
        <f t="shared" si="14"/>
        <v>0</v>
      </c>
    </row>
    <row r="52" spans="1:26" s="65" customFormat="1" ht="13.5" customHeight="1" x14ac:dyDescent="0.2">
      <c r="A52" s="79"/>
      <c r="B52" s="69" t="s">
        <v>12</v>
      </c>
      <c r="C52" s="67"/>
      <c r="D52" s="217"/>
      <c r="E52" s="218"/>
      <c r="F52" s="217"/>
      <c r="G52" s="218"/>
      <c r="H52" s="217"/>
      <c r="I52" s="218"/>
      <c r="J52" s="217"/>
      <c r="K52" s="218"/>
      <c r="L52" s="217"/>
      <c r="M52" s="218"/>
      <c r="N52" s="217"/>
      <c r="O52" s="218"/>
      <c r="P52" s="213"/>
      <c r="Q52" s="78"/>
      <c r="R52" s="92"/>
      <c r="S52" s="105"/>
      <c r="T52" s="49" t="str">
        <f t="shared" si="8"/>
        <v>Portsmouth</v>
      </c>
      <c r="U52" s="50" t="b">
        <f t="shared" si="9"/>
        <v>0</v>
      </c>
      <c r="V52" s="50" t="b">
        <f t="shared" si="10"/>
        <v>0</v>
      </c>
      <c r="W52" s="50" t="b">
        <f t="shared" si="11"/>
        <v>0</v>
      </c>
      <c r="X52" s="50" t="b">
        <f t="shared" si="12"/>
        <v>0</v>
      </c>
      <c r="Y52" s="50" t="b">
        <f t="shared" si="13"/>
        <v>0</v>
      </c>
      <c r="Z52" s="50" t="b">
        <f t="shared" si="14"/>
        <v>0</v>
      </c>
    </row>
    <row r="53" spans="1:26" s="65" customFormat="1" ht="13.5" customHeight="1" x14ac:dyDescent="0.2">
      <c r="A53" s="79"/>
      <c r="B53" s="69" t="s">
        <v>3</v>
      </c>
      <c r="C53" s="67"/>
      <c r="D53" s="217"/>
      <c r="E53" s="218"/>
      <c r="F53" s="217"/>
      <c r="G53" s="218"/>
      <c r="H53" s="217"/>
      <c r="I53" s="218"/>
      <c r="J53" s="217"/>
      <c r="K53" s="218"/>
      <c r="L53" s="217"/>
      <c r="M53" s="218"/>
      <c r="N53" s="217"/>
      <c r="O53" s="218"/>
      <c r="P53" s="213"/>
      <c r="Q53" s="78"/>
      <c r="R53" s="92"/>
      <c r="S53" s="105"/>
      <c r="T53" s="49" t="str">
        <f t="shared" si="8"/>
        <v>Reading</v>
      </c>
      <c r="U53" s="50" t="b">
        <f t="shared" si="9"/>
        <v>0</v>
      </c>
      <c r="V53" s="50" t="b">
        <f t="shared" si="10"/>
        <v>0</v>
      </c>
      <c r="W53" s="50" t="b">
        <f t="shared" si="11"/>
        <v>0</v>
      </c>
      <c r="X53" s="50" t="b">
        <f t="shared" si="12"/>
        <v>0</v>
      </c>
      <c r="Y53" s="50" t="b">
        <f t="shared" si="13"/>
        <v>0</v>
      </c>
      <c r="Z53" s="50" t="b">
        <f t="shared" si="14"/>
        <v>0</v>
      </c>
    </row>
    <row r="54" spans="1:26" s="65" customFormat="1" ht="13.5" customHeight="1" x14ac:dyDescent="0.2">
      <c r="A54" s="79"/>
      <c r="B54" s="69" t="s">
        <v>13</v>
      </c>
      <c r="C54" s="67"/>
      <c r="D54" s="217"/>
      <c r="E54" s="218"/>
      <c r="F54" s="217"/>
      <c r="G54" s="218"/>
      <c r="H54" s="217"/>
      <c r="I54" s="218"/>
      <c r="J54" s="217"/>
      <c r="K54" s="218"/>
      <c r="L54" s="217"/>
      <c r="M54" s="218"/>
      <c r="N54" s="217"/>
      <c r="O54" s="218"/>
      <c r="P54" s="213"/>
      <c r="Q54" s="78"/>
      <c r="R54" s="92"/>
      <c r="S54" s="105"/>
      <c r="T54" s="49" t="str">
        <f t="shared" si="8"/>
        <v>Slough</v>
      </c>
      <c r="U54" s="50" t="b">
        <f t="shared" si="9"/>
        <v>0</v>
      </c>
      <c r="V54" s="50" t="b">
        <f t="shared" si="10"/>
        <v>0</v>
      </c>
      <c r="W54" s="50" t="b">
        <f t="shared" si="11"/>
        <v>0</v>
      </c>
      <c r="X54" s="50" t="b">
        <f t="shared" si="12"/>
        <v>0</v>
      </c>
      <c r="Y54" s="50" t="b">
        <f t="shared" si="13"/>
        <v>0</v>
      </c>
      <c r="Z54" s="50" t="b">
        <f t="shared" si="14"/>
        <v>0</v>
      </c>
    </row>
    <row r="55" spans="1:26" s="65" customFormat="1" ht="13.5" customHeight="1" x14ac:dyDescent="0.2">
      <c r="A55" s="79"/>
      <c r="B55" s="69" t="s">
        <v>28</v>
      </c>
      <c r="C55" s="67"/>
      <c r="D55" s="217"/>
      <c r="E55" s="218"/>
      <c r="F55" s="217"/>
      <c r="G55" s="218"/>
      <c r="H55" s="217"/>
      <c r="I55" s="218"/>
      <c r="J55" s="217"/>
      <c r="K55" s="218"/>
      <c r="L55" s="217"/>
      <c r="M55" s="218"/>
      <c r="N55" s="217"/>
      <c r="O55" s="218"/>
      <c r="P55" s="213"/>
      <c r="Q55" s="78"/>
      <c r="R55" s="92"/>
      <c r="S55" s="105"/>
      <c r="T55" s="49" t="str">
        <f t="shared" si="8"/>
        <v>Somerset</v>
      </c>
      <c r="U55" s="50" t="b">
        <f t="shared" si="9"/>
        <v>0</v>
      </c>
      <c r="V55" s="50" t="b">
        <f t="shared" si="10"/>
        <v>0</v>
      </c>
      <c r="W55" s="50" t="b">
        <f t="shared" si="11"/>
        <v>0</v>
      </c>
      <c r="X55" s="50" t="b">
        <f t="shared" si="12"/>
        <v>0</v>
      </c>
      <c r="Y55" s="50" t="b">
        <f t="shared" si="13"/>
        <v>0</v>
      </c>
      <c r="Z55" s="50" t="b">
        <f t="shared" si="14"/>
        <v>0</v>
      </c>
    </row>
    <row r="56" spans="1:26" s="65" customFormat="1" ht="13.5" customHeight="1" x14ac:dyDescent="0.2">
      <c r="A56" s="79"/>
      <c r="B56" s="69" t="s">
        <v>14</v>
      </c>
      <c r="C56" s="67"/>
      <c r="D56" s="217"/>
      <c r="E56" s="218"/>
      <c r="F56" s="217"/>
      <c r="G56" s="218"/>
      <c r="H56" s="217"/>
      <c r="I56" s="218"/>
      <c r="J56" s="217"/>
      <c r="K56" s="218"/>
      <c r="L56" s="217"/>
      <c r="M56" s="218"/>
      <c r="N56" s="217"/>
      <c r="O56" s="218"/>
      <c r="P56" s="213"/>
      <c r="Q56" s="78"/>
      <c r="R56" s="92"/>
      <c r="S56" s="105"/>
      <c r="T56" s="49" t="str">
        <f t="shared" si="8"/>
        <v>Southampton</v>
      </c>
      <c r="U56" s="50" t="b">
        <f t="shared" si="9"/>
        <v>0</v>
      </c>
      <c r="V56" s="50" t="b">
        <f t="shared" si="10"/>
        <v>0</v>
      </c>
      <c r="W56" s="50" t="b">
        <f t="shared" si="11"/>
        <v>0</v>
      </c>
      <c r="X56" s="50" t="b">
        <f t="shared" si="12"/>
        <v>0</v>
      </c>
      <c r="Y56" s="50" t="b">
        <f t="shared" si="13"/>
        <v>0</v>
      </c>
      <c r="Z56" s="50" t="b">
        <f t="shared" si="14"/>
        <v>0</v>
      </c>
    </row>
    <row r="57" spans="1:26" s="65" customFormat="1" ht="13.5" customHeight="1" x14ac:dyDescent="0.2">
      <c r="A57" s="79"/>
      <c r="B57" s="69" t="s">
        <v>7</v>
      </c>
      <c r="C57" s="67"/>
      <c r="D57" s="217"/>
      <c r="E57" s="218"/>
      <c r="F57" s="217"/>
      <c r="G57" s="218"/>
      <c r="H57" s="217"/>
      <c r="I57" s="218"/>
      <c r="J57" s="217"/>
      <c r="K57" s="218"/>
      <c r="L57" s="217"/>
      <c r="M57" s="218"/>
      <c r="N57" s="217"/>
      <c r="O57" s="218"/>
      <c r="P57" s="213"/>
      <c r="Q57" s="78"/>
      <c r="R57" s="92"/>
      <c r="S57" s="105"/>
      <c r="T57" s="49" t="str">
        <f t="shared" si="8"/>
        <v>Surrey</v>
      </c>
      <c r="U57" s="50" t="b">
        <f t="shared" si="9"/>
        <v>0</v>
      </c>
      <c r="V57" s="50" t="b">
        <f t="shared" si="10"/>
        <v>0</v>
      </c>
      <c r="W57" s="50" t="b">
        <f t="shared" si="11"/>
        <v>0</v>
      </c>
      <c r="X57" s="50" t="b">
        <f t="shared" si="12"/>
        <v>0</v>
      </c>
      <c r="Y57" s="50" t="b">
        <f t="shared" si="13"/>
        <v>0</v>
      </c>
      <c r="Z57" s="50" t="b">
        <f t="shared" si="14"/>
        <v>0</v>
      </c>
    </row>
    <row r="58" spans="1:26" s="65" customFormat="1" ht="13.5" customHeight="1" x14ac:dyDescent="0.2">
      <c r="A58" s="137"/>
      <c r="B58" s="69" t="s">
        <v>44</v>
      </c>
      <c r="C58" s="67"/>
      <c r="D58" s="217"/>
      <c r="E58" s="218"/>
      <c r="F58" s="217"/>
      <c r="G58" s="218"/>
      <c r="H58" s="217"/>
      <c r="I58" s="218"/>
      <c r="J58" s="217"/>
      <c r="K58" s="218"/>
      <c r="L58" s="217"/>
      <c r="M58" s="218"/>
      <c r="N58" s="217"/>
      <c r="O58" s="218"/>
      <c r="P58" s="213"/>
      <c r="Q58" s="78"/>
      <c r="R58" s="92"/>
      <c r="S58" s="105"/>
      <c r="T58" s="49" t="str">
        <f t="shared" si="8"/>
        <v>Swindon</v>
      </c>
      <c r="U58" s="50" t="b">
        <f t="shared" si="9"/>
        <v>0</v>
      </c>
      <c r="V58" s="50" t="b">
        <f t="shared" si="10"/>
        <v>0</v>
      </c>
      <c r="W58" s="50" t="b">
        <f t="shared" si="11"/>
        <v>0</v>
      </c>
      <c r="X58" s="50" t="b">
        <f t="shared" si="12"/>
        <v>0</v>
      </c>
      <c r="Y58" s="50" t="b">
        <f t="shared" si="13"/>
        <v>0</v>
      </c>
      <c r="Z58" s="50" t="b">
        <f t="shared" si="14"/>
        <v>0</v>
      </c>
    </row>
    <row r="59" spans="1:26" s="65" customFormat="1" ht="13.5" customHeight="1" x14ac:dyDescent="0.2">
      <c r="A59" s="137"/>
      <c r="B59" s="69" t="s">
        <v>82</v>
      </c>
      <c r="C59" s="67"/>
      <c r="D59" s="275"/>
      <c r="E59" s="218"/>
      <c r="F59" s="275"/>
      <c r="G59" s="218"/>
      <c r="H59" s="275"/>
      <c r="I59" s="218"/>
      <c r="J59" s="275"/>
      <c r="K59" s="218"/>
      <c r="L59" s="275"/>
      <c r="M59" s="218"/>
      <c r="N59" s="275"/>
      <c r="O59" s="218"/>
      <c r="P59" s="213"/>
      <c r="Q59" s="78"/>
      <c r="R59" s="92"/>
      <c r="S59" s="105"/>
      <c r="T59" s="49" t="str">
        <f t="shared" si="8"/>
        <v>Torbay</v>
      </c>
      <c r="U59" s="50" t="b">
        <f t="shared" si="9"/>
        <v>0</v>
      </c>
      <c r="V59" s="50" t="b">
        <f t="shared" si="10"/>
        <v>0</v>
      </c>
      <c r="W59" s="50" t="b">
        <f t="shared" si="11"/>
        <v>0</v>
      </c>
      <c r="X59" s="50" t="b">
        <f t="shared" si="12"/>
        <v>0</v>
      </c>
      <c r="Y59" s="50" t="b">
        <f t="shared" si="13"/>
        <v>0</v>
      </c>
      <c r="Z59" s="50" t="b">
        <f t="shared" si="14"/>
        <v>0</v>
      </c>
    </row>
    <row r="60" spans="1:26" s="65" customFormat="1" ht="13.5" customHeight="1" x14ac:dyDescent="0.2">
      <c r="A60" s="79"/>
      <c r="B60" s="69" t="s">
        <v>15</v>
      </c>
      <c r="C60" s="67"/>
      <c r="D60" s="217"/>
      <c r="E60" s="218"/>
      <c r="F60" s="217"/>
      <c r="G60" s="218"/>
      <c r="H60" s="217"/>
      <c r="I60" s="218"/>
      <c r="J60" s="217"/>
      <c r="K60" s="218"/>
      <c r="L60" s="217"/>
      <c r="M60" s="218"/>
      <c r="N60" s="217"/>
      <c r="O60" s="218"/>
      <c r="P60" s="213"/>
      <c r="Q60" s="78"/>
      <c r="R60" s="92"/>
      <c r="S60" s="105"/>
      <c r="T60" s="49" t="str">
        <f t="shared" si="8"/>
        <v>West Berkshire</v>
      </c>
      <c r="U60" s="50" t="b">
        <f t="shared" si="9"/>
        <v>0</v>
      </c>
      <c r="V60" s="50" t="b">
        <f t="shared" si="10"/>
        <v>0</v>
      </c>
      <c r="W60" s="50" t="b">
        <f t="shared" si="11"/>
        <v>0</v>
      </c>
      <c r="X60" s="50" t="b">
        <f t="shared" si="12"/>
        <v>0</v>
      </c>
      <c r="Y60" s="50" t="b">
        <f t="shared" si="13"/>
        <v>0</v>
      </c>
      <c r="Z60" s="50" t="b">
        <f t="shared" si="14"/>
        <v>0</v>
      </c>
    </row>
    <row r="61" spans="1:26" s="65" customFormat="1" ht="13.5" customHeight="1" x14ac:dyDescent="0.2">
      <c r="A61" s="79"/>
      <c r="B61" s="69" t="s">
        <v>5</v>
      </c>
      <c r="C61" s="67"/>
      <c r="D61" s="217"/>
      <c r="E61" s="218"/>
      <c r="F61" s="217"/>
      <c r="G61" s="218"/>
      <c r="H61" s="217"/>
      <c r="I61" s="218"/>
      <c r="J61" s="217"/>
      <c r="K61" s="218"/>
      <c r="L61" s="217"/>
      <c r="M61" s="218"/>
      <c r="N61" s="217"/>
      <c r="O61" s="218"/>
      <c r="P61" s="213"/>
      <c r="Q61" s="78"/>
      <c r="R61" s="92"/>
      <c r="S61" s="105"/>
      <c r="T61" s="49" t="str">
        <f t="shared" si="8"/>
        <v>West Sussex</v>
      </c>
      <c r="U61" s="50" t="b">
        <f t="shared" si="9"/>
        <v>0</v>
      </c>
      <c r="V61" s="50" t="b">
        <f t="shared" si="10"/>
        <v>0</v>
      </c>
      <c r="W61" s="50" t="b">
        <f t="shared" si="11"/>
        <v>0</v>
      </c>
      <c r="X61" s="50" t="b">
        <f t="shared" si="12"/>
        <v>0</v>
      </c>
      <c r="Y61" s="50" t="b">
        <f t="shared" si="13"/>
        <v>0</v>
      </c>
      <c r="Z61" s="50" t="b">
        <f t="shared" si="14"/>
        <v>0</v>
      </c>
    </row>
    <row r="62" spans="1:26" s="65" customFormat="1" ht="13.5" customHeight="1" x14ac:dyDescent="0.2">
      <c r="A62" s="79"/>
      <c r="B62" s="69" t="s">
        <v>21</v>
      </c>
      <c r="C62" s="67"/>
      <c r="D62" s="217"/>
      <c r="E62" s="218"/>
      <c r="F62" s="217"/>
      <c r="G62" s="218"/>
      <c r="H62" s="217"/>
      <c r="I62" s="218"/>
      <c r="J62" s="217"/>
      <c r="K62" s="218"/>
      <c r="L62" s="217"/>
      <c r="M62" s="218"/>
      <c r="N62" s="217"/>
      <c r="O62" s="218"/>
      <c r="P62" s="213"/>
      <c r="Q62" s="78"/>
      <c r="R62" s="92"/>
      <c r="S62" s="105"/>
      <c r="T62" s="49" t="str">
        <f t="shared" si="8"/>
        <v>Windsor &amp; Maidenhead</v>
      </c>
      <c r="U62" s="50" t="b">
        <f t="shared" si="9"/>
        <v>0</v>
      </c>
      <c r="V62" s="50" t="b">
        <f t="shared" si="10"/>
        <v>0</v>
      </c>
      <c r="W62" s="50" t="b">
        <f t="shared" si="11"/>
        <v>0</v>
      </c>
      <c r="X62" s="50" t="b">
        <f t="shared" si="12"/>
        <v>0</v>
      </c>
      <c r="Y62" s="50" t="b">
        <f t="shared" si="13"/>
        <v>0</v>
      </c>
      <c r="Z62" s="50" t="b">
        <f t="shared" si="14"/>
        <v>0</v>
      </c>
    </row>
    <row r="63" spans="1:26" s="65" customFormat="1" ht="13.5" customHeight="1" x14ac:dyDescent="0.2">
      <c r="A63" s="79"/>
      <c r="B63" s="69" t="s">
        <v>16</v>
      </c>
      <c r="C63" s="67"/>
      <c r="D63" s="217"/>
      <c r="E63" s="218"/>
      <c r="F63" s="217"/>
      <c r="G63" s="218"/>
      <c r="H63" s="217"/>
      <c r="I63" s="218"/>
      <c r="J63" s="217"/>
      <c r="K63" s="218"/>
      <c r="L63" s="217"/>
      <c r="M63" s="218"/>
      <c r="N63" s="217"/>
      <c r="O63" s="218"/>
      <c r="P63" s="213"/>
      <c r="Q63" s="78"/>
      <c r="R63" s="92"/>
      <c r="S63" s="105"/>
      <c r="T63" s="49" t="str">
        <f t="shared" si="8"/>
        <v>Wokingham</v>
      </c>
      <c r="U63" s="50" t="b">
        <f t="shared" si="9"/>
        <v>0</v>
      </c>
      <c r="V63" s="50" t="b">
        <f t="shared" si="10"/>
        <v>0</v>
      </c>
      <c r="W63" s="50" t="b">
        <f t="shared" si="11"/>
        <v>0</v>
      </c>
      <c r="X63" s="50" t="b">
        <f t="shared" si="12"/>
        <v>0</v>
      </c>
      <c r="Y63" s="50" t="b">
        <f t="shared" si="13"/>
        <v>0</v>
      </c>
      <c r="Z63" s="50" t="b">
        <f t="shared" si="14"/>
        <v>0</v>
      </c>
    </row>
    <row r="64" spans="1:26" s="65" customFormat="1" ht="13.5" customHeight="1" x14ac:dyDescent="0.2">
      <c r="A64" s="79"/>
      <c r="B64" s="88" t="s">
        <v>23</v>
      </c>
      <c r="C64" s="67"/>
      <c r="D64" s="217"/>
      <c r="E64" s="218"/>
      <c r="F64" s="217"/>
      <c r="G64" s="218"/>
      <c r="H64" s="217"/>
      <c r="I64" s="218"/>
      <c r="J64" s="217"/>
      <c r="K64" s="218"/>
      <c r="L64" s="217"/>
      <c r="M64" s="218"/>
      <c r="N64" s="217"/>
      <c r="O64" s="218"/>
      <c r="P64" s="213"/>
      <c r="Q64" s="78"/>
      <c r="R64" s="92"/>
      <c r="S64" s="105"/>
      <c r="T64" s="49" t="str">
        <f t="shared" si="8"/>
        <v>South East</v>
      </c>
      <c r="U64" s="50" t="b">
        <f t="shared" si="9"/>
        <v>0</v>
      </c>
      <c r="V64" s="50" t="b">
        <f t="shared" si="10"/>
        <v>0</v>
      </c>
      <c r="W64" s="50" t="b">
        <f t="shared" si="11"/>
        <v>0</v>
      </c>
      <c r="X64" s="50" t="b">
        <f t="shared" si="12"/>
        <v>0</v>
      </c>
      <c r="Y64" s="50" t="b">
        <f t="shared" si="13"/>
        <v>0</v>
      </c>
      <c r="Z64" s="50" t="b">
        <f t="shared" si="14"/>
        <v>0</v>
      </c>
    </row>
    <row r="65" spans="1:29" s="65" customFormat="1" ht="13.5" customHeight="1" x14ac:dyDescent="0.2">
      <c r="A65" s="137"/>
      <c r="B65" s="185" t="s">
        <v>46</v>
      </c>
      <c r="C65" s="67"/>
      <c r="D65" s="217"/>
      <c r="E65" s="218"/>
      <c r="F65" s="217"/>
      <c r="G65" s="218"/>
      <c r="H65" s="217"/>
      <c r="I65" s="218"/>
      <c r="J65" s="217"/>
      <c r="K65" s="218"/>
      <c r="L65" s="217"/>
      <c r="M65" s="218"/>
      <c r="N65" s="217"/>
      <c r="O65" s="218"/>
      <c r="P65" s="213"/>
      <c r="Q65" s="78"/>
      <c r="R65" s="92"/>
      <c r="S65" s="105"/>
      <c r="T65" s="117"/>
      <c r="U65" s="179"/>
    </row>
    <row r="66" spans="1:29" s="65" customFormat="1" ht="13.5" customHeight="1" x14ac:dyDescent="0.2">
      <c r="A66" s="79"/>
      <c r="B66" s="146" t="s">
        <v>40</v>
      </c>
      <c r="C66" s="58"/>
      <c r="D66" s="217"/>
      <c r="E66" s="218"/>
      <c r="F66" s="217"/>
      <c r="G66" s="218"/>
      <c r="H66" s="217"/>
      <c r="I66" s="218"/>
      <c r="J66" s="217"/>
      <c r="K66" s="218"/>
      <c r="L66" s="217"/>
      <c r="M66" s="218"/>
      <c r="N66" s="217"/>
      <c r="O66" s="218"/>
      <c r="P66" s="213"/>
      <c r="Q66" s="78"/>
      <c r="R66" s="92"/>
      <c r="S66" s="105"/>
    </row>
    <row r="67" spans="1:29" s="65" customFormat="1" ht="15.75" customHeight="1" x14ac:dyDescent="0.2">
      <c r="A67" s="137"/>
      <c r="B67" s="59"/>
      <c r="C67" s="59"/>
      <c r="D67" s="219"/>
      <c r="E67" s="220"/>
      <c r="F67" s="219"/>
      <c r="G67" s="220"/>
      <c r="H67" s="219"/>
      <c r="I67" s="220"/>
      <c r="J67" s="219"/>
      <c r="K67" s="220"/>
      <c r="L67" s="219"/>
      <c r="M67" s="220"/>
      <c r="N67" s="219"/>
      <c r="O67" s="220"/>
      <c r="P67" s="213"/>
      <c r="Q67" s="78"/>
      <c r="R67" s="92"/>
      <c r="S67" s="105"/>
      <c r="Z67" s="117"/>
    </row>
    <row r="68" spans="1:29" s="65" customFormat="1" ht="15.75" customHeight="1" x14ac:dyDescent="0.2">
      <c r="A68" s="137"/>
      <c r="B68" s="59"/>
      <c r="C68" s="59"/>
      <c r="D68" s="55"/>
      <c r="E68" s="55"/>
      <c r="F68" s="55"/>
      <c r="G68" s="55"/>
      <c r="H68" s="55"/>
      <c r="I68" s="55"/>
      <c r="J68" s="55"/>
      <c r="K68" s="55"/>
      <c r="L68" s="55"/>
      <c r="M68" s="213"/>
      <c r="N68" s="213"/>
      <c r="O68" s="213"/>
      <c r="P68" s="213"/>
      <c r="Q68" s="78"/>
      <c r="R68" s="92"/>
      <c r="S68" s="105"/>
      <c r="Z68" s="117"/>
    </row>
    <row r="69" spans="1:29" s="65" customFormat="1" ht="15.75" customHeight="1" x14ac:dyDescent="0.2">
      <c r="A69" s="137"/>
      <c r="B69" s="59"/>
      <c r="C69" s="59"/>
      <c r="D69" s="55"/>
      <c r="E69" s="55"/>
      <c r="F69" s="55"/>
      <c r="G69" s="55"/>
      <c r="H69" s="55"/>
      <c r="I69" s="55"/>
      <c r="J69" s="55"/>
      <c r="K69" s="55"/>
      <c r="L69" s="55"/>
      <c r="M69" s="213"/>
      <c r="N69" s="213"/>
      <c r="O69" s="213"/>
      <c r="P69" s="213"/>
      <c r="Q69" s="78"/>
      <c r="R69" s="92"/>
      <c r="S69" s="105"/>
      <c r="Z69" s="117"/>
    </row>
    <row r="70" spans="1:29" s="65" customFormat="1" ht="9.75" customHeight="1" x14ac:dyDescent="0.2">
      <c r="A70" s="137"/>
      <c r="B70" s="59"/>
      <c r="C70" s="59"/>
      <c r="D70" s="55"/>
      <c r="E70" s="55"/>
      <c r="F70" s="55"/>
      <c r="G70" s="55"/>
      <c r="H70" s="55"/>
      <c r="I70" s="55"/>
      <c r="J70" s="55"/>
      <c r="K70" s="55"/>
      <c r="L70" s="55"/>
      <c r="M70" s="213"/>
      <c r="N70" s="213"/>
      <c r="O70" s="213"/>
      <c r="P70" s="213"/>
      <c r="Q70" s="78"/>
      <c r="R70" s="92"/>
      <c r="S70" s="105"/>
      <c r="Z70" s="117"/>
    </row>
    <row r="71" spans="1:29" s="65" customFormat="1" ht="39" customHeight="1" x14ac:dyDescent="0.2">
      <c r="A71" s="79"/>
      <c r="B71" s="59"/>
      <c r="C71" s="59"/>
      <c r="D71" s="55"/>
      <c r="E71" s="55"/>
      <c r="F71" s="55"/>
      <c r="G71" s="55"/>
      <c r="H71" s="55"/>
      <c r="I71" s="55"/>
      <c r="J71" s="55"/>
      <c r="K71" s="55"/>
      <c r="L71" s="55"/>
      <c r="M71" s="213"/>
      <c r="N71" s="213"/>
      <c r="O71" s="213"/>
      <c r="P71" s="213"/>
      <c r="Q71" s="78"/>
      <c r="R71" s="92"/>
      <c r="S71" s="105"/>
      <c r="Z71" s="117"/>
    </row>
    <row r="72" spans="1:29" s="65" customFormat="1" ht="7.5" customHeight="1" x14ac:dyDescent="0.2">
      <c r="A72" s="79"/>
      <c r="B72" s="44"/>
      <c r="C72" s="44"/>
      <c r="D72" s="43"/>
      <c r="E72" s="43"/>
      <c r="F72" s="43"/>
      <c r="G72" s="43"/>
      <c r="H72" s="43"/>
      <c r="I72" s="43"/>
      <c r="J72" s="43"/>
      <c r="K72" s="43"/>
      <c r="L72" s="229"/>
      <c r="M72" s="213"/>
      <c r="N72" s="213"/>
      <c r="O72" s="213"/>
      <c r="P72" s="213"/>
      <c r="Q72" s="78"/>
      <c r="R72" s="92"/>
      <c r="S72" s="105"/>
    </row>
    <row r="73" spans="1:29" s="65" customFormat="1" ht="15" customHeight="1" x14ac:dyDescent="0.2">
      <c r="A73" s="339"/>
      <c r="B73" s="340"/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1"/>
      <c r="R73" s="92"/>
      <c r="S73" s="105"/>
    </row>
    <row r="74" spans="1:29" s="65" customFormat="1" ht="11.25" customHeight="1" x14ac:dyDescent="0.2">
      <c r="A74" s="333"/>
      <c r="B74" s="334"/>
      <c r="C74" s="334"/>
      <c r="D74" s="334"/>
      <c r="E74" s="334"/>
      <c r="F74" s="334"/>
      <c r="G74" s="334"/>
      <c r="H74" s="334"/>
      <c r="I74" s="334"/>
      <c r="J74" s="348"/>
      <c r="K74" s="334"/>
      <c r="L74" s="334"/>
      <c r="M74" s="334"/>
      <c r="N74" s="334"/>
      <c r="O74" s="334"/>
      <c r="P74" s="348"/>
      <c r="Q74" s="335"/>
      <c r="R74" s="92"/>
      <c r="S74" s="105"/>
    </row>
    <row r="75" spans="1:29" ht="18.75" customHeight="1" x14ac:dyDescent="0.2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6"/>
      <c r="R75" s="92"/>
      <c r="S75" s="103"/>
      <c r="T75" s="104"/>
      <c r="U75" s="104"/>
      <c r="V75" s="104"/>
      <c r="W75" s="104"/>
      <c r="X75" s="104"/>
      <c r="Y75" s="104"/>
      <c r="Z75" s="104"/>
    </row>
    <row r="76" spans="1:29" ht="18.75" customHeight="1" x14ac:dyDescent="0.2">
      <c r="A76" s="79"/>
      <c r="B76" s="87" t="s">
        <v>77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78"/>
      <c r="R76" s="92"/>
      <c r="S76" s="105"/>
      <c r="T76" s="107" t="e">
        <f>VLOOKUP(U76,$T$83:$U$104,2,FALSE)</f>
        <v>#N/A</v>
      </c>
      <c r="U76" s="107" t="str">
        <f>Home!$B$7</f>
        <v>(None)</v>
      </c>
      <c r="V76" s="48" t="str">
        <f>"Selected LA- "&amp;U76</f>
        <v>Selected LA- (None)</v>
      </c>
    </row>
    <row r="77" spans="1:29" ht="18.75" customHeight="1" x14ac:dyDescent="0.2">
      <c r="A77" s="84"/>
      <c r="B77" s="85"/>
      <c r="C77" s="85"/>
      <c r="D77" s="124"/>
      <c r="E77" s="85"/>
      <c r="F77" s="85"/>
      <c r="G77" s="124"/>
      <c r="H77" s="124"/>
      <c r="I77" s="85"/>
      <c r="J77" s="223"/>
      <c r="K77" s="85"/>
      <c r="L77" s="85"/>
      <c r="M77" s="85"/>
      <c r="N77" s="85"/>
      <c r="O77" s="85"/>
      <c r="P77" s="223"/>
      <c r="Q77" s="86"/>
      <c r="R77" s="92"/>
      <c r="S77" s="105"/>
    </row>
    <row r="78" spans="1:29" ht="13.5" customHeight="1" x14ac:dyDescent="0.2">
      <c r="A78" s="74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6"/>
      <c r="R78" s="92"/>
      <c r="S78" s="105"/>
      <c r="U78" s="154">
        <v>0</v>
      </c>
      <c r="V78" s="65">
        <v>21.5</v>
      </c>
    </row>
    <row r="79" spans="1:29" s="63" customFormat="1" ht="15" customHeight="1" x14ac:dyDescent="0.2">
      <c r="A79" s="80"/>
      <c r="B79" s="143" t="s">
        <v>118</v>
      </c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81"/>
      <c r="R79" s="92"/>
      <c r="S79" s="108"/>
      <c r="T79" s="153" t="s">
        <v>41</v>
      </c>
      <c r="U79" s="155">
        <f>I105</f>
        <v>220</v>
      </c>
      <c r="V79" s="156">
        <f>U79</f>
        <v>220</v>
      </c>
      <c r="W79" s="109"/>
      <c r="X79" s="109"/>
      <c r="Y79" s="109"/>
      <c r="Z79" s="109"/>
      <c r="AA79" s="109"/>
      <c r="AB79" s="109"/>
      <c r="AC79" s="109"/>
    </row>
    <row r="80" spans="1:29" ht="15" customHeight="1" x14ac:dyDescent="0.2">
      <c r="A80" s="79"/>
      <c r="B80" s="171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78"/>
      <c r="R80" s="92"/>
      <c r="S80" s="105"/>
      <c r="T80" s="153" t="s">
        <v>45</v>
      </c>
      <c r="U80" s="178">
        <f>I106</f>
        <v>170</v>
      </c>
      <c r="V80" s="156">
        <f>U80</f>
        <v>170</v>
      </c>
    </row>
    <row r="81" spans="1:29" ht="12.75" customHeight="1" x14ac:dyDescent="0.2">
      <c r="A81" s="137"/>
      <c r="B81" s="60"/>
      <c r="C81" s="60"/>
      <c r="D81" s="343" t="s">
        <v>87</v>
      </c>
      <c r="E81" s="349" t="s">
        <v>65</v>
      </c>
      <c r="F81" s="350"/>
      <c r="G81" s="350"/>
      <c r="H81" s="350"/>
      <c r="I81" s="350"/>
      <c r="J81" s="351"/>
      <c r="K81" s="349" t="s">
        <v>66</v>
      </c>
      <c r="L81" s="350"/>
      <c r="M81" s="350"/>
      <c r="N81" s="350"/>
      <c r="O81" s="350"/>
      <c r="P81" s="351"/>
      <c r="Q81" s="78"/>
      <c r="R81" s="92"/>
      <c r="S81" s="105"/>
      <c r="T81" s="153"/>
      <c r="U81" s="178"/>
      <c r="V81" s="156"/>
    </row>
    <row r="82" spans="1:29" s="68" customFormat="1" ht="36" customHeight="1" x14ac:dyDescent="0.2">
      <c r="A82" s="82"/>
      <c r="B82" s="216"/>
      <c r="C82" s="67"/>
      <c r="D82" s="344"/>
      <c r="E82" s="226" t="s">
        <v>73</v>
      </c>
      <c r="F82" s="172" t="s">
        <v>71</v>
      </c>
      <c r="G82" s="172" t="s">
        <v>72</v>
      </c>
      <c r="H82" s="172" t="s">
        <v>74</v>
      </c>
      <c r="I82" s="172" t="s">
        <v>75</v>
      </c>
      <c r="J82" s="173" t="s">
        <v>76</v>
      </c>
      <c r="K82" s="226" t="s">
        <v>73</v>
      </c>
      <c r="L82" s="172" t="s">
        <v>71</v>
      </c>
      <c r="M82" s="172" t="s">
        <v>72</v>
      </c>
      <c r="N82" s="172" t="s">
        <v>74</v>
      </c>
      <c r="O82" s="172" t="s">
        <v>75</v>
      </c>
      <c r="P82" s="173" t="s">
        <v>76</v>
      </c>
      <c r="Q82" s="83"/>
      <c r="R82" s="94"/>
      <c r="S82" s="111"/>
      <c r="T82" s="153" t="s">
        <v>42</v>
      </c>
      <c r="U82" s="177">
        <f>I107</f>
        <v>1440</v>
      </c>
      <c r="V82" s="177">
        <f>U82</f>
        <v>1440</v>
      </c>
      <c r="W82" s="114"/>
      <c r="X82" s="114"/>
      <c r="Y82" s="114"/>
      <c r="Z82" s="114"/>
      <c r="AA82" s="114"/>
      <c r="AB82" s="114"/>
      <c r="AC82" s="114"/>
    </row>
    <row r="83" spans="1:29" s="68" customFormat="1" ht="13.5" customHeight="1" x14ac:dyDescent="0.2">
      <c r="A83" s="82"/>
      <c r="B83" s="69" t="s">
        <v>0</v>
      </c>
      <c r="C83" s="67"/>
      <c r="D83" s="203">
        <v>66.7</v>
      </c>
      <c r="E83" s="208">
        <v>31.400000000000002</v>
      </c>
      <c r="F83" s="180">
        <v>22.200000000000003</v>
      </c>
      <c r="G83" s="180">
        <v>6.5</v>
      </c>
      <c r="H83" s="180">
        <v>5</v>
      </c>
      <c r="I83" s="184" t="s">
        <v>57</v>
      </c>
      <c r="J83" s="150" t="s">
        <v>57</v>
      </c>
      <c r="K83" s="271">
        <f>IF(E83="x","x",E83/$D83)</f>
        <v>0.47076461769115441</v>
      </c>
      <c r="L83" s="272">
        <f t="shared" ref="L83:P83" si="15">IF(F83="x","x",F83/$D83)</f>
        <v>0.33283358320839584</v>
      </c>
      <c r="M83" s="272">
        <f t="shared" si="15"/>
        <v>9.7451274362818585E-2</v>
      </c>
      <c r="N83" s="272">
        <f t="shared" si="15"/>
        <v>7.4962518740629688E-2</v>
      </c>
      <c r="O83" s="277" t="str">
        <f t="shared" si="15"/>
        <v>x</v>
      </c>
      <c r="P83" s="273" t="str">
        <f t="shared" si="15"/>
        <v>x</v>
      </c>
      <c r="Q83" s="83"/>
      <c r="R83" s="94"/>
      <c r="S83" s="111"/>
      <c r="T83" s="61" t="str">
        <f t="shared" ref="T83:T106" si="16">B83</f>
        <v>Bracknell Forest</v>
      </c>
      <c r="U83" s="115" t="b">
        <f t="shared" ref="U83:U106" si="17">IF(T83=$U$76,I83)</f>
        <v>0</v>
      </c>
      <c r="W83" s="114"/>
      <c r="X83" s="114"/>
      <c r="Y83" s="114"/>
      <c r="Z83" s="114"/>
      <c r="AA83" s="114"/>
      <c r="AB83" s="114"/>
      <c r="AC83" s="114"/>
    </row>
    <row r="84" spans="1:29" s="68" customFormat="1" ht="13.5" customHeight="1" x14ac:dyDescent="0.2">
      <c r="A84" s="82"/>
      <c r="B84" s="69" t="s">
        <v>22</v>
      </c>
      <c r="C84" s="67"/>
      <c r="D84" s="203">
        <v>213.9</v>
      </c>
      <c r="E84" s="208">
        <v>139.20000000000002</v>
      </c>
      <c r="F84" s="180">
        <v>44.1</v>
      </c>
      <c r="G84" s="180">
        <v>18.5</v>
      </c>
      <c r="H84" s="180">
        <v>11</v>
      </c>
      <c r="I84" s="180" t="s">
        <v>57</v>
      </c>
      <c r="J84" s="120" t="s">
        <v>57</v>
      </c>
      <c r="K84" s="271">
        <f t="shared" ref="K84:K107" si="18">IF(E84="x","x",E84/$D84)</f>
        <v>0.65077138849929883</v>
      </c>
      <c r="L84" s="272">
        <f t="shared" ref="L84:L107" si="19">IF(F84="x","x",F84/$D84)</f>
        <v>0.2061711079943899</v>
      </c>
      <c r="M84" s="272">
        <f t="shared" ref="M84:M107" si="20">IF(G84="x","x",G84/$D84)</f>
        <v>8.6489013557737263E-2</v>
      </c>
      <c r="N84" s="272">
        <f t="shared" ref="N84:N107" si="21">IF(H84="x","x",H84/$D84)</f>
        <v>5.1425899953249178E-2</v>
      </c>
      <c r="O84" s="272" t="str">
        <f t="shared" ref="O84:O107" si="22">IF(I84="x","x",I84/$D84)</f>
        <v>x</v>
      </c>
      <c r="P84" s="274" t="str">
        <f t="shared" ref="P84:P107" si="23">IF(J84="x","x",J84/$D84)</f>
        <v>x</v>
      </c>
      <c r="Q84" s="83"/>
      <c r="R84" s="94"/>
      <c r="S84" s="111"/>
      <c r="T84" s="61" t="str">
        <f t="shared" si="16"/>
        <v>Brighton &amp; Hove</v>
      </c>
      <c r="U84" s="115" t="b">
        <f t="shared" si="17"/>
        <v>0</v>
      </c>
      <c r="W84" s="114"/>
      <c r="X84" s="114"/>
      <c r="Y84" s="114"/>
      <c r="Z84" s="114"/>
      <c r="AA84" s="114"/>
      <c r="AB84" s="114"/>
      <c r="AC84" s="114"/>
    </row>
    <row r="85" spans="1:29" s="68" customFormat="1" ht="13.5" customHeight="1" x14ac:dyDescent="0.2">
      <c r="A85" s="82"/>
      <c r="B85" s="69" t="s">
        <v>8</v>
      </c>
      <c r="C85" s="67"/>
      <c r="D85" s="203">
        <v>224.60000000000002</v>
      </c>
      <c r="E85" s="208">
        <v>132.80000000000001</v>
      </c>
      <c r="F85" s="180">
        <v>72.600000000000009</v>
      </c>
      <c r="G85" s="180">
        <v>11.9</v>
      </c>
      <c r="H85" s="180">
        <v>7.3000000000000007</v>
      </c>
      <c r="I85" s="180">
        <v>0</v>
      </c>
      <c r="J85" s="120">
        <v>0</v>
      </c>
      <c r="K85" s="271">
        <f t="shared" si="18"/>
        <v>0.59127337488869103</v>
      </c>
      <c r="L85" s="272">
        <f t="shared" si="19"/>
        <v>0.3232413178984862</v>
      </c>
      <c r="M85" s="272">
        <f t="shared" si="20"/>
        <v>5.2983081032947459E-2</v>
      </c>
      <c r="N85" s="272">
        <f t="shared" si="21"/>
        <v>3.2502226179875332E-2</v>
      </c>
      <c r="O85" s="277">
        <f t="shared" si="22"/>
        <v>0</v>
      </c>
      <c r="P85" s="273">
        <f t="shared" si="23"/>
        <v>0</v>
      </c>
      <c r="Q85" s="83"/>
      <c r="R85" s="94"/>
      <c r="S85" s="111"/>
      <c r="T85" s="61" t="str">
        <f t="shared" si="16"/>
        <v>Buckinghamshire</v>
      </c>
      <c r="U85" s="115" t="b">
        <f t="shared" si="17"/>
        <v>0</v>
      </c>
      <c r="W85" s="114"/>
      <c r="X85" s="114"/>
      <c r="Y85" s="114"/>
      <c r="Z85" s="114"/>
      <c r="AA85" s="114"/>
      <c r="AB85" s="114"/>
      <c r="AC85" s="114"/>
    </row>
    <row r="86" spans="1:29" s="68" customFormat="1" ht="13.5" customHeight="1" x14ac:dyDescent="0.2">
      <c r="A86" s="82"/>
      <c r="B86" s="69" t="s">
        <v>4</v>
      </c>
      <c r="C86" s="67"/>
      <c r="D86" s="203">
        <v>298.10000000000002</v>
      </c>
      <c r="E86" s="208">
        <v>52.800000000000004</v>
      </c>
      <c r="F86" s="180">
        <v>73.7</v>
      </c>
      <c r="G86" s="180">
        <v>81.900000000000006</v>
      </c>
      <c r="H86" s="180">
        <v>57.800000000000004</v>
      </c>
      <c r="I86" s="180">
        <v>22.8</v>
      </c>
      <c r="J86" s="120">
        <v>9.2000000000000011</v>
      </c>
      <c r="K86" s="271">
        <f t="shared" si="18"/>
        <v>0.17712177121771217</v>
      </c>
      <c r="L86" s="272">
        <f t="shared" si="19"/>
        <v>0.24723247232472323</v>
      </c>
      <c r="M86" s="272">
        <f t="shared" si="20"/>
        <v>0.27474002012747401</v>
      </c>
      <c r="N86" s="272">
        <f t="shared" si="21"/>
        <v>0.19389466621938947</v>
      </c>
      <c r="O86" s="272">
        <f t="shared" si="22"/>
        <v>7.6484401207648434E-2</v>
      </c>
      <c r="P86" s="274">
        <f t="shared" si="23"/>
        <v>3.0862126803086212E-2</v>
      </c>
      <c r="Q86" s="83"/>
      <c r="R86" s="94"/>
      <c r="S86" s="111"/>
      <c r="T86" s="61" t="str">
        <f t="shared" si="16"/>
        <v>East Sussex</v>
      </c>
      <c r="U86" s="115" t="b">
        <f t="shared" si="17"/>
        <v>0</v>
      </c>
      <c r="W86" s="114"/>
      <c r="X86" s="114"/>
      <c r="Y86" s="114"/>
      <c r="Z86" s="114"/>
      <c r="AA86" s="114"/>
      <c r="AB86" s="114"/>
      <c r="AC86" s="114"/>
    </row>
    <row r="87" spans="1:29" s="68" customFormat="1" ht="13.5" customHeight="1" x14ac:dyDescent="0.2">
      <c r="A87" s="82"/>
      <c r="B87" s="69" t="s">
        <v>6</v>
      </c>
      <c r="C87" s="67"/>
      <c r="D87" s="203">
        <v>389.40000000000003</v>
      </c>
      <c r="E87" s="208">
        <v>85.5</v>
      </c>
      <c r="F87" s="180">
        <v>94.9</v>
      </c>
      <c r="G87" s="180">
        <v>76.400000000000006</v>
      </c>
      <c r="H87" s="180">
        <v>96.2</v>
      </c>
      <c r="I87" s="180">
        <v>29.200000000000003</v>
      </c>
      <c r="J87" s="120">
        <v>7.1000000000000005</v>
      </c>
      <c r="K87" s="271">
        <f t="shared" si="18"/>
        <v>0.21956856702619412</v>
      </c>
      <c r="L87" s="272">
        <f t="shared" si="19"/>
        <v>0.24370826913199795</v>
      </c>
      <c r="M87" s="272">
        <f t="shared" si="20"/>
        <v>0.19619928094504366</v>
      </c>
      <c r="N87" s="272">
        <f t="shared" si="21"/>
        <v>0.24704673857216228</v>
      </c>
      <c r="O87" s="277">
        <f t="shared" si="22"/>
        <v>7.4987159732922443E-2</v>
      </c>
      <c r="P87" s="273">
        <f t="shared" si="23"/>
        <v>1.8233179250128403E-2</v>
      </c>
      <c r="Q87" s="83"/>
      <c r="R87" s="94"/>
      <c r="S87" s="111"/>
      <c r="T87" s="61" t="str">
        <f t="shared" si="16"/>
        <v>Hampshire</v>
      </c>
      <c r="U87" s="115" t="b">
        <f t="shared" si="17"/>
        <v>0</v>
      </c>
      <c r="W87" s="114"/>
      <c r="X87" s="114"/>
      <c r="Y87" s="114"/>
      <c r="Z87" s="114"/>
      <c r="AA87" s="114"/>
      <c r="AB87" s="114"/>
      <c r="AC87" s="114"/>
    </row>
    <row r="88" spans="1:29" s="68" customFormat="1" ht="13.5" customHeight="1" x14ac:dyDescent="0.2">
      <c r="A88" s="82"/>
      <c r="B88" s="69" t="s">
        <v>1</v>
      </c>
      <c r="C88" s="67"/>
      <c r="D88" s="203">
        <v>72.600000000000009</v>
      </c>
      <c r="E88" s="208">
        <v>16.5</v>
      </c>
      <c r="F88" s="180">
        <v>22.6</v>
      </c>
      <c r="G88" s="180">
        <v>11.600000000000001</v>
      </c>
      <c r="H88" s="180">
        <v>17.8</v>
      </c>
      <c r="I88" s="180" t="s">
        <v>57</v>
      </c>
      <c r="J88" s="120" t="s">
        <v>57</v>
      </c>
      <c r="K88" s="271">
        <f t="shared" si="18"/>
        <v>0.22727272727272724</v>
      </c>
      <c r="L88" s="272">
        <f t="shared" si="19"/>
        <v>0.31129476584022037</v>
      </c>
      <c r="M88" s="272">
        <f t="shared" si="20"/>
        <v>0.15977961432506887</v>
      </c>
      <c r="N88" s="272">
        <f t="shared" si="21"/>
        <v>0.24517906336088152</v>
      </c>
      <c r="O88" s="272" t="str">
        <f t="shared" si="22"/>
        <v>x</v>
      </c>
      <c r="P88" s="274" t="str">
        <f t="shared" si="23"/>
        <v>x</v>
      </c>
      <c r="Q88" s="83"/>
      <c r="R88" s="94"/>
      <c r="S88" s="111"/>
      <c r="T88" s="61" t="str">
        <f t="shared" si="16"/>
        <v>Isle of Wight</v>
      </c>
      <c r="U88" s="115" t="b">
        <f t="shared" si="17"/>
        <v>0</v>
      </c>
      <c r="W88" s="114"/>
      <c r="X88" s="114"/>
      <c r="Y88" s="114"/>
      <c r="Z88" s="114"/>
      <c r="AA88" s="114"/>
      <c r="AB88" s="114"/>
      <c r="AC88" s="114"/>
    </row>
    <row r="89" spans="1:29" s="68" customFormat="1" ht="13.5" customHeight="1" x14ac:dyDescent="0.2">
      <c r="A89" s="82"/>
      <c r="B89" s="69" t="s">
        <v>9</v>
      </c>
      <c r="C89" s="67"/>
      <c r="D89" s="203">
        <v>676.6</v>
      </c>
      <c r="E89" s="208">
        <v>194.60000000000002</v>
      </c>
      <c r="F89" s="180">
        <v>158.20000000000002</v>
      </c>
      <c r="G89" s="180">
        <v>138.1</v>
      </c>
      <c r="H89" s="180">
        <v>130.4</v>
      </c>
      <c r="I89" s="180">
        <v>47.1</v>
      </c>
      <c r="J89" s="120">
        <v>8.2000000000000011</v>
      </c>
      <c r="K89" s="271">
        <f t="shared" si="18"/>
        <v>0.28761454330475911</v>
      </c>
      <c r="L89" s="272">
        <f t="shared" si="19"/>
        <v>0.23381613952113511</v>
      </c>
      <c r="M89" s="272">
        <f t="shared" si="20"/>
        <v>0.20410877919006798</v>
      </c>
      <c r="N89" s="272">
        <f t="shared" si="21"/>
        <v>0.19272834762045521</v>
      </c>
      <c r="O89" s="277">
        <f t="shared" si="22"/>
        <v>6.9612769731007981E-2</v>
      </c>
      <c r="P89" s="273">
        <f t="shared" si="23"/>
        <v>1.2119420632574639E-2</v>
      </c>
      <c r="Q89" s="83"/>
      <c r="R89" s="94"/>
      <c r="S89" s="111"/>
      <c r="T89" s="61" t="str">
        <f t="shared" si="16"/>
        <v>Kent</v>
      </c>
      <c r="U89" s="115" t="b">
        <f t="shared" si="17"/>
        <v>0</v>
      </c>
      <c r="W89" s="114"/>
      <c r="X89" s="114"/>
      <c r="Y89" s="114"/>
      <c r="Z89" s="114"/>
      <c r="AA89" s="114"/>
      <c r="AB89" s="114"/>
      <c r="AC89" s="114"/>
    </row>
    <row r="90" spans="1:29" s="68" customFormat="1" ht="13.5" customHeight="1" x14ac:dyDescent="0.2">
      <c r="A90" s="82"/>
      <c r="B90" s="69" t="s">
        <v>2</v>
      </c>
      <c r="C90" s="67"/>
      <c r="D90" s="203">
        <v>130.6</v>
      </c>
      <c r="E90" s="208">
        <v>57.400000000000006</v>
      </c>
      <c r="F90" s="180">
        <v>32</v>
      </c>
      <c r="G90" s="180">
        <v>20.200000000000003</v>
      </c>
      <c r="H90" s="180">
        <v>21</v>
      </c>
      <c r="I90" s="180">
        <v>0</v>
      </c>
      <c r="J90" s="120">
        <v>0</v>
      </c>
      <c r="K90" s="271">
        <f t="shared" si="18"/>
        <v>0.43950995405819304</v>
      </c>
      <c r="L90" s="272">
        <f t="shared" si="19"/>
        <v>0.24502297090352221</v>
      </c>
      <c r="M90" s="272">
        <f t="shared" si="20"/>
        <v>0.15467075038284842</v>
      </c>
      <c r="N90" s="272">
        <f t="shared" si="21"/>
        <v>0.16079632465543645</v>
      </c>
      <c r="O90" s="272">
        <f t="shared" si="22"/>
        <v>0</v>
      </c>
      <c r="P90" s="274">
        <f t="shared" si="23"/>
        <v>0</v>
      </c>
      <c r="Q90" s="83"/>
      <c r="R90" s="94"/>
      <c r="S90" s="111"/>
      <c r="T90" s="61" t="str">
        <f t="shared" si="16"/>
        <v>Medway</v>
      </c>
      <c r="U90" s="115" t="b">
        <f t="shared" si="17"/>
        <v>0</v>
      </c>
      <c r="W90" s="114"/>
      <c r="X90" s="114"/>
      <c r="Y90" s="114"/>
      <c r="Z90" s="114"/>
      <c r="AA90" s="114"/>
      <c r="AB90" s="114"/>
      <c r="AC90" s="114"/>
    </row>
    <row r="91" spans="1:29" s="68" customFormat="1" ht="13.5" customHeight="1" x14ac:dyDescent="0.2">
      <c r="A91" s="82"/>
      <c r="B91" s="69" t="s">
        <v>10</v>
      </c>
      <c r="C91" s="67"/>
      <c r="D91" s="203">
        <v>145.1</v>
      </c>
      <c r="E91" s="208">
        <v>54</v>
      </c>
      <c r="F91" s="180">
        <v>30.6</v>
      </c>
      <c r="G91" s="180">
        <v>24.5</v>
      </c>
      <c r="H91" s="180">
        <v>27.900000000000002</v>
      </c>
      <c r="I91" s="180" t="s">
        <v>57</v>
      </c>
      <c r="J91" s="120" t="s">
        <v>57</v>
      </c>
      <c r="K91" s="271">
        <f t="shared" si="18"/>
        <v>0.37215713301171605</v>
      </c>
      <c r="L91" s="272">
        <f t="shared" si="19"/>
        <v>0.21088904203997244</v>
      </c>
      <c r="M91" s="272">
        <f t="shared" si="20"/>
        <v>0.16884906960716747</v>
      </c>
      <c r="N91" s="272">
        <f t="shared" si="21"/>
        <v>0.19228118538938666</v>
      </c>
      <c r="O91" s="277" t="str">
        <f t="shared" si="22"/>
        <v>x</v>
      </c>
      <c r="P91" s="273" t="str">
        <f t="shared" si="23"/>
        <v>x</v>
      </c>
      <c r="Q91" s="83"/>
      <c r="R91" s="94"/>
      <c r="S91" s="111"/>
      <c r="T91" s="61" t="str">
        <f t="shared" si="16"/>
        <v>Milton Keynes</v>
      </c>
      <c r="U91" s="115" t="b">
        <f t="shared" si="17"/>
        <v>0</v>
      </c>
      <c r="W91" s="114"/>
      <c r="X91" s="114"/>
      <c r="Y91" s="114"/>
      <c r="Z91" s="114"/>
      <c r="AA91" s="114"/>
      <c r="AB91" s="114"/>
      <c r="AC91" s="114"/>
    </row>
    <row r="92" spans="1:29" s="68" customFormat="1" ht="13.5" customHeight="1" x14ac:dyDescent="0.2">
      <c r="A92" s="82"/>
      <c r="B92" s="69" t="s">
        <v>11</v>
      </c>
      <c r="C92" s="67"/>
      <c r="D92" s="203">
        <v>315.70000000000005</v>
      </c>
      <c r="E92" s="208">
        <v>81.300000000000011</v>
      </c>
      <c r="F92" s="180">
        <v>66.600000000000009</v>
      </c>
      <c r="G92" s="180">
        <v>46</v>
      </c>
      <c r="H92" s="180">
        <v>85.7</v>
      </c>
      <c r="I92" s="180">
        <v>28.900000000000002</v>
      </c>
      <c r="J92" s="120">
        <v>7.3000000000000007</v>
      </c>
      <c r="K92" s="271">
        <f t="shared" si="18"/>
        <v>0.257522964840038</v>
      </c>
      <c r="L92" s="272">
        <f t="shared" si="19"/>
        <v>0.21095977193538168</v>
      </c>
      <c r="M92" s="272">
        <f t="shared" si="20"/>
        <v>0.14570795058599934</v>
      </c>
      <c r="N92" s="272">
        <f t="shared" si="21"/>
        <v>0.27146024707000316</v>
      </c>
      <c r="O92" s="272">
        <f t="shared" si="22"/>
        <v>9.1542603737725686E-2</v>
      </c>
      <c r="P92" s="274">
        <f t="shared" si="23"/>
        <v>2.3123218245169462E-2</v>
      </c>
      <c r="Q92" s="83"/>
      <c r="R92" s="94"/>
      <c r="S92" s="111"/>
      <c r="T92" s="61" t="str">
        <f t="shared" si="16"/>
        <v>Oxfordshire</v>
      </c>
      <c r="U92" s="115" t="b">
        <f t="shared" si="17"/>
        <v>0</v>
      </c>
      <c r="W92" s="114"/>
      <c r="X92" s="114"/>
      <c r="Y92" s="114"/>
      <c r="Z92" s="114"/>
      <c r="AA92" s="114"/>
      <c r="AB92" s="114"/>
      <c r="AC92" s="114"/>
    </row>
    <row r="93" spans="1:29" s="68" customFormat="1" ht="13.5" customHeight="1" x14ac:dyDescent="0.2">
      <c r="A93" s="82"/>
      <c r="B93" s="69" t="s">
        <v>12</v>
      </c>
      <c r="C93" s="67"/>
      <c r="D93" s="203">
        <v>157.5</v>
      </c>
      <c r="E93" s="208">
        <v>42.6</v>
      </c>
      <c r="F93" s="180">
        <v>50.300000000000004</v>
      </c>
      <c r="G93" s="180">
        <v>30.1</v>
      </c>
      <c r="H93" s="180">
        <v>22.5</v>
      </c>
      <c r="I93" s="180">
        <v>8.9</v>
      </c>
      <c r="J93" s="120">
        <v>3</v>
      </c>
      <c r="K93" s="271">
        <f t="shared" si="18"/>
        <v>0.27047619047619048</v>
      </c>
      <c r="L93" s="272">
        <f t="shared" si="19"/>
        <v>0.31936507936507941</v>
      </c>
      <c r="M93" s="272">
        <f t="shared" si="20"/>
        <v>0.19111111111111112</v>
      </c>
      <c r="N93" s="272">
        <f t="shared" si="21"/>
        <v>0.14285714285714285</v>
      </c>
      <c r="O93" s="277">
        <f t="shared" si="22"/>
        <v>5.6507936507936507E-2</v>
      </c>
      <c r="P93" s="273">
        <f t="shared" si="23"/>
        <v>1.9047619047619049E-2</v>
      </c>
      <c r="Q93" s="83"/>
      <c r="R93" s="94"/>
      <c r="S93" s="111"/>
      <c r="T93" s="61" t="str">
        <f t="shared" si="16"/>
        <v>Portsmouth</v>
      </c>
      <c r="U93" s="115" t="b">
        <f t="shared" si="17"/>
        <v>0</v>
      </c>
      <c r="W93" s="114"/>
      <c r="X93" s="114"/>
      <c r="Y93" s="114"/>
      <c r="Z93" s="114"/>
      <c r="AA93" s="114"/>
      <c r="AB93" s="114"/>
      <c r="AC93" s="114"/>
    </row>
    <row r="94" spans="1:29" s="68" customFormat="1" ht="13.5" customHeight="1" x14ac:dyDescent="0.2">
      <c r="A94" s="82"/>
      <c r="B94" s="69" t="s">
        <v>3</v>
      </c>
      <c r="C94" s="67"/>
      <c r="D94" s="203">
        <v>95.800000000000011</v>
      </c>
      <c r="E94" s="208">
        <v>41.300000000000004</v>
      </c>
      <c r="F94" s="180">
        <v>15.600000000000001</v>
      </c>
      <c r="G94" s="180">
        <v>14.5</v>
      </c>
      <c r="H94" s="180">
        <v>16.3</v>
      </c>
      <c r="I94" s="180">
        <v>6</v>
      </c>
      <c r="J94" s="120">
        <v>2.2000000000000002</v>
      </c>
      <c r="K94" s="271">
        <f t="shared" si="18"/>
        <v>0.43110647181628392</v>
      </c>
      <c r="L94" s="272">
        <f t="shared" si="19"/>
        <v>0.162839248434238</v>
      </c>
      <c r="M94" s="272">
        <f t="shared" si="20"/>
        <v>0.15135699373695197</v>
      </c>
      <c r="N94" s="272">
        <f t="shared" si="21"/>
        <v>0.17014613778705637</v>
      </c>
      <c r="O94" s="272">
        <f t="shared" si="22"/>
        <v>6.2630480167014613E-2</v>
      </c>
      <c r="P94" s="274">
        <f t="shared" si="23"/>
        <v>2.2964509394572025E-2</v>
      </c>
      <c r="Q94" s="83"/>
      <c r="R94" s="94"/>
      <c r="S94" s="111"/>
      <c r="T94" s="61" t="str">
        <f t="shared" si="16"/>
        <v>Reading</v>
      </c>
      <c r="U94" s="115" t="b">
        <f t="shared" si="17"/>
        <v>0</v>
      </c>
      <c r="W94" s="114"/>
      <c r="X94" s="114"/>
      <c r="Y94" s="114"/>
      <c r="Z94" s="114"/>
      <c r="AA94" s="114"/>
      <c r="AB94" s="114"/>
      <c r="AC94" s="114"/>
    </row>
    <row r="95" spans="1:29" s="68" customFormat="1" ht="13.5" customHeight="1" x14ac:dyDescent="0.2">
      <c r="A95" s="82"/>
      <c r="B95" s="69" t="s">
        <v>13</v>
      </c>
      <c r="C95" s="67"/>
      <c r="D95" s="203">
        <v>83.300000000000011</v>
      </c>
      <c r="E95" s="208">
        <v>83.300000000000011</v>
      </c>
      <c r="F95" s="180">
        <v>0</v>
      </c>
      <c r="G95" s="180">
        <v>0</v>
      </c>
      <c r="H95" s="180">
        <v>0</v>
      </c>
      <c r="I95" s="180">
        <v>0</v>
      </c>
      <c r="J95" s="120">
        <v>0</v>
      </c>
      <c r="K95" s="271">
        <f t="shared" si="18"/>
        <v>1</v>
      </c>
      <c r="L95" s="272">
        <f t="shared" si="19"/>
        <v>0</v>
      </c>
      <c r="M95" s="272">
        <f t="shared" si="20"/>
        <v>0</v>
      </c>
      <c r="N95" s="272">
        <f t="shared" si="21"/>
        <v>0</v>
      </c>
      <c r="O95" s="277">
        <f t="shared" si="22"/>
        <v>0</v>
      </c>
      <c r="P95" s="273">
        <f t="shared" si="23"/>
        <v>0</v>
      </c>
      <c r="Q95" s="83"/>
      <c r="R95" s="94"/>
      <c r="S95" s="111"/>
      <c r="T95" s="61" t="str">
        <f t="shared" si="16"/>
        <v>Slough</v>
      </c>
      <c r="U95" s="115" t="b">
        <f t="shared" si="17"/>
        <v>0</v>
      </c>
      <c r="W95" s="114"/>
      <c r="X95" s="114"/>
      <c r="Y95" s="114"/>
      <c r="Z95" s="114"/>
      <c r="AA95" s="114"/>
      <c r="AB95" s="114"/>
      <c r="AC95" s="114"/>
    </row>
    <row r="96" spans="1:29" s="68" customFormat="1" ht="13.5" customHeight="1" x14ac:dyDescent="0.2">
      <c r="A96" s="82"/>
      <c r="B96" s="69" t="s">
        <v>28</v>
      </c>
      <c r="C96" s="67"/>
      <c r="D96" s="203">
        <v>252.5</v>
      </c>
      <c r="E96" s="208">
        <v>91.4</v>
      </c>
      <c r="F96" s="180">
        <v>56</v>
      </c>
      <c r="G96" s="180">
        <v>37.4</v>
      </c>
      <c r="H96" s="180">
        <v>44.900000000000006</v>
      </c>
      <c r="I96" s="180" t="s">
        <v>57</v>
      </c>
      <c r="J96" s="120" t="s">
        <v>57</v>
      </c>
      <c r="K96" s="271">
        <f t="shared" si="18"/>
        <v>0.36198019801980202</v>
      </c>
      <c r="L96" s="272">
        <f t="shared" si="19"/>
        <v>0.22178217821782178</v>
      </c>
      <c r="M96" s="272">
        <f t="shared" si="20"/>
        <v>0.14811881188118811</v>
      </c>
      <c r="N96" s="272">
        <f t="shared" si="21"/>
        <v>0.17782178217821784</v>
      </c>
      <c r="O96" s="272" t="str">
        <f t="shared" si="22"/>
        <v>x</v>
      </c>
      <c r="P96" s="274" t="str">
        <f t="shared" si="23"/>
        <v>x</v>
      </c>
      <c r="Q96" s="83"/>
      <c r="R96" s="94"/>
      <c r="S96" s="111"/>
      <c r="T96" s="61" t="str">
        <f t="shared" si="16"/>
        <v>Somerset</v>
      </c>
      <c r="U96" s="115" t="b">
        <f t="shared" si="17"/>
        <v>0</v>
      </c>
      <c r="W96" s="114"/>
      <c r="X96" s="114"/>
      <c r="Y96" s="114"/>
      <c r="Z96" s="114"/>
      <c r="AA96" s="114"/>
      <c r="AB96" s="114"/>
      <c r="AC96" s="114"/>
    </row>
    <row r="97" spans="1:29" s="68" customFormat="1" ht="13.5" customHeight="1" x14ac:dyDescent="0.2">
      <c r="A97" s="82"/>
      <c r="B97" s="69" t="s">
        <v>14</v>
      </c>
      <c r="C97" s="67"/>
      <c r="D97" s="203">
        <v>118.2</v>
      </c>
      <c r="E97" s="208">
        <v>62.1</v>
      </c>
      <c r="F97" s="180">
        <v>34.4</v>
      </c>
      <c r="G97" s="180">
        <v>12.600000000000001</v>
      </c>
      <c r="H97" s="180">
        <v>8.1</v>
      </c>
      <c r="I97" s="180" t="s">
        <v>57</v>
      </c>
      <c r="J97" s="120" t="s">
        <v>57</v>
      </c>
      <c r="K97" s="271">
        <f t="shared" si="18"/>
        <v>0.52538071065989844</v>
      </c>
      <c r="L97" s="272">
        <f t="shared" si="19"/>
        <v>0.29103214890016921</v>
      </c>
      <c r="M97" s="272">
        <f t="shared" si="20"/>
        <v>0.10659898477157362</v>
      </c>
      <c r="N97" s="272">
        <f t="shared" si="21"/>
        <v>6.8527918781725886E-2</v>
      </c>
      <c r="O97" s="277" t="str">
        <f t="shared" si="22"/>
        <v>x</v>
      </c>
      <c r="P97" s="273" t="str">
        <f t="shared" si="23"/>
        <v>x</v>
      </c>
      <c r="Q97" s="83"/>
      <c r="R97" s="94"/>
      <c r="S97" s="111"/>
      <c r="T97" s="61" t="str">
        <f t="shared" si="16"/>
        <v>Southampton</v>
      </c>
      <c r="U97" s="115" t="b">
        <f t="shared" si="17"/>
        <v>0</v>
      </c>
      <c r="W97" s="114"/>
      <c r="X97" s="114"/>
      <c r="Y97" s="114"/>
      <c r="Z97" s="114"/>
      <c r="AA97" s="114"/>
      <c r="AB97" s="114"/>
      <c r="AC97" s="114"/>
    </row>
    <row r="98" spans="1:29" s="68" customFormat="1" ht="13.5" customHeight="1" x14ac:dyDescent="0.2">
      <c r="A98" s="82"/>
      <c r="B98" s="69" t="s">
        <v>7</v>
      </c>
      <c r="C98" s="67"/>
      <c r="D98" s="203">
        <v>507.70000000000005</v>
      </c>
      <c r="E98" s="208">
        <v>158.20000000000002</v>
      </c>
      <c r="F98" s="180">
        <v>113.4</v>
      </c>
      <c r="G98" s="180">
        <v>95</v>
      </c>
      <c r="H98" s="180">
        <v>107.10000000000001</v>
      </c>
      <c r="I98" s="180">
        <v>25.5</v>
      </c>
      <c r="J98" s="120">
        <v>8.5</v>
      </c>
      <c r="K98" s="271">
        <f t="shared" si="18"/>
        <v>0.31160133937364587</v>
      </c>
      <c r="L98" s="272">
        <f t="shared" si="19"/>
        <v>0.22336025211739216</v>
      </c>
      <c r="M98" s="272">
        <f t="shared" si="20"/>
        <v>0.18711837699428796</v>
      </c>
      <c r="N98" s="272">
        <f t="shared" si="21"/>
        <v>0.21095134922198147</v>
      </c>
      <c r="O98" s="272">
        <f t="shared" si="22"/>
        <v>5.0226511719519397E-2</v>
      </c>
      <c r="P98" s="274">
        <f t="shared" si="23"/>
        <v>1.6742170573173131E-2</v>
      </c>
      <c r="Q98" s="83"/>
      <c r="R98" s="94"/>
      <c r="S98" s="111"/>
      <c r="T98" s="61" t="str">
        <f t="shared" si="16"/>
        <v>Surrey</v>
      </c>
      <c r="U98" s="115" t="b">
        <f t="shared" si="17"/>
        <v>0</v>
      </c>
      <c r="W98" s="114"/>
      <c r="X98" s="114"/>
      <c r="Y98" s="114"/>
      <c r="Z98" s="114"/>
      <c r="AA98" s="114"/>
      <c r="AB98" s="114"/>
      <c r="AC98" s="114"/>
    </row>
    <row r="99" spans="1:29" s="68" customFormat="1" ht="13.5" customHeight="1" x14ac:dyDescent="0.2">
      <c r="A99" s="174"/>
      <c r="B99" s="69" t="s">
        <v>44</v>
      </c>
      <c r="C99" s="67"/>
      <c r="D99" s="203">
        <v>107.4</v>
      </c>
      <c r="E99" s="208">
        <v>49.6</v>
      </c>
      <c r="F99" s="180">
        <v>21.700000000000003</v>
      </c>
      <c r="G99" s="180">
        <v>20.5</v>
      </c>
      <c r="H99" s="180">
        <v>10.8</v>
      </c>
      <c r="I99" s="180">
        <v>4.8000000000000007</v>
      </c>
      <c r="J99" s="120">
        <v>0</v>
      </c>
      <c r="K99" s="271">
        <f t="shared" si="18"/>
        <v>0.46182495344506519</v>
      </c>
      <c r="L99" s="272">
        <f t="shared" si="19"/>
        <v>0.20204841713221602</v>
      </c>
      <c r="M99" s="272">
        <f t="shared" si="20"/>
        <v>0.19087523277467411</v>
      </c>
      <c r="N99" s="272">
        <f t="shared" si="21"/>
        <v>0.1005586592178771</v>
      </c>
      <c r="O99" s="277">
        <f t="shared" si="22"/>
        <v>4.4692737430167599E-2</v>
      </c>
      <c r="P99" s="273">
        <f t="shared" si="23"/>
        <v>0</v>
      </c>
      <c r="Q99" s="83"/>
      <c r="R99" s="94"/>
      <c r="S99" s="111"/>
      <c r="T99" s="61" t="str">
        <f t="shared" si="16"/>
        <v>Swindon</v>
      </c>
      <c r="U99" s="115" t="b">
        <f t="shared" si="17"/>
        <v>0</v>
      </c>
      <c r="W99" s="114"/>
      <c r="X99" s="114"/>
      <c r="Y99" s="114"/>
      <c r="Z99" s="114"/>
      <c r="AA99" s="114"/>
      <c r="AB99" s="114"/>
      <c r="AC99" s="114"/>
    </row>
    <row r="100" spans="1:29" s="68" customFormat="1" ht="13.5" customHeight="1" x14ac:dyDescent="0.2">
      <c r="A100" s="174"/>
      <c r="B100" s="69" t="s">
        <v>82</v>
      </c>
      <c r="C100" s="67"/>
      <c r="D100" s="203">
        <v>80.400000000000006</v>
      </c>
      <c r="E100" s="208">
        <v>26.5</v>
      </c>
      <c r="F100" s="180">
        <v>14.4</v>
      </c>
      <c r="G100" s="180">
        <v>14.4</v>
      </c>
      <c r="H100" s="180">
        <v>23.1</v>
      </c>
      <c r="I100" s="180" t="s">
        <v>57</v>
      </c>
      <c r="J100" s="120" t="s">
        <v>57</v>
      </c>
      <c r="K100" s="271">
        <f t="shared" si="18"/>
        <v>0.32960199004975121</v>
      </c>
      <c r="L100" s="272">
        <f t="shared" si="19"/>
        <v>0.17910447761194029</v>
      </c>
      <c r="M100" s="272">
        <f t="shared" si="20"/>
        <v>0.17910447761194029</v>
      </c>
      <c r="N100" s="272">
        <f t="shared" si="21"/>
        <v>0.28731343283582089</v>
      </c>
      <c r="O100" s="277" t="str">
        <f t="shared" si="22"/>
        <v>x</v>
      </c>
      <c r="P100" s="273" t="str">
        <f t="shared" si="23"/>
        <v>x</v>
      </c>
      <c r="Q100" s="83"/>
      <c r="R100" s="94"/>
      <c r="S100" s="111"/>
      <c r="T100" s="61" t="str">
        <f t="shared" si="16"/>
        <v>Torbay</v>
      </c>
      <c r="U100" s="115" t="b">
        <f t="shared" si="17"/>
        <v>0</v>
      </c>
      <c r="W100" s="114"/>
      <c r="X100" s="114"/>
      <c r="Y100" s="114"/>
      <c r="Z100" s="114"/>
      <c r="AA100" s="114"/>
      <c r="AB100" s="114"/>
      <c r="AC100" s="114"/>
    </row>
    <row r="101" spans="1:29" s="68" customFormat="1" ht="13.5" customHeight="1" x14ac:dyDescent="0.2">
      <c r="A101" s="82"/>
      <c r="B101" s="69" t="s">
        <v>15</v>
      </c>
      <c r="C101" s="67"/>
      <c r="D101" s="203">
        <v>85.100000000000009</v>
      </c>
      <c r="E101" s="208">
        <v>33.5</v>
      </c>
      <c r="F101" s="180">
        <v>24.5</v>
      </c>
      <c r="G101" s="180">
        <v>11</v>
      </c>
      <c r="H101" s="180">
        <v>15.5</v>
      </c>
      <c r="I101" s="180" t="s">
        <v>57</v>
      </c>
      <c r="J101" s="120" t="s">
        <v>57</v>
      </c>
      <c r="K101" s="271">
        <f t="shared" si="18"/>
        <v>0.39365452408930668</v>
      </c>
      <c r="L101" s="272">
        <f t="shared" si="19"/>
        <v>0.28789659224441833</v>
      </c>
      <c r="M101" s="272">
        <f t="shared" si="20"/>
        <v>0.12925969447708577</v>
      </c>
      <c r="N101" s="272">
        <f t="shared" si="21"/>
        <v>0.18213866039952994</v>
      </c>
      <c r="O101" s="272" t="str">
        <f t="shared" si="22"/>
        <v>x</v>
      </c>
      <c r="P101" s="274" t="str">
        <f t="shared" si="23"/>
        <v>x</v>
      </c>
      <c r="Q101" s="83"/>
      <c r="R101" s="94"/>
      <c r="S101" s="111"/>
      <c r="T101" s="61" t="str">
        <f t="shared" si="16"/>
        <v>West Berkshire</v>
      </c>
      <c r="U101" s="115" t="b">
        <f t="shared" si="17"/>
        <v>0</v>
      </c>
      <c r="W101" s="114"/>
      <c r="X101" s="114"/>
      <c r="Y101" s="114"/>
      <c r="Z101" s="114"/>
      <c r="AA101" s="114"/>
      <c r="AB101" s="114"/>
      <c r="AC101" s="114"/>
    </row>
    <row r="102" spans="1:29" s="68" customFormat="1" ht="13.5" customHeight="1" x14ac:dyDescent="0.2">
      <c r="A102" s="82"/>
      <c r="B102" s="69" t="s">
        <v>5</v>
      </c>
      <c r="C102" s="67"/>
      <c r="D102" s="203">
        <v>403.40000000000003</v>
      </c>
      <c r="E102" s="208">
        <v>128.5</v>
      </c>
      <c r="F102" s="180">
        <v>71.2</v>
      </c>
      <c r="G102" s="180">
        <v>84.300000000000011</v>
      </c>
      <c r="H102" s="180">
        <v>82.9</v>
      </c>
      <c r="I102" s="180">
        <v>29</v>
      </c>
      <c r="J102" s="120">
        <v>7.6000000000000005</v>
      </c>
      <c r="K102" s="271">
        <f t="shared" si="18"/>
        <v>0.31854238968765491</v>
      </c>
      <c r="L102" s="272">
        <f t="shared" si="19"/>
        <v>0.17649975210708974</v>
      </c>
      <c r="M102" s="272">
        <f t="shared" si="20"/>
        <v>0.20897372335151215</v>
      </c>
      <c r="N102" s="272">
        <f t="shared" si="21"/>
        <v>0.20550322260783341</v>
      </c>
      <c r="O102" s="277">
        <f t="shared" si="22"/>
        <v>7.1888943976202269E-2</v>
      </c>
      <c r="P102" s="273">
        <f t="shared" si="23"/>
        <v>1.8839861179970253E-2</v>
      </c>
      <c r="Q102" s="83"/>
      <c r="R102" s="94"/>
      <c r="S102" s="111"/>
      <c r="T102" s="61" t="str">
        <f t="shared" si="16"/>
        <v>West Sussex</v>
      </c>
      <c r="U102" s="115" t="b">
        <f t="shared" si="17"/>
        <v>0</v>
      </c>
      <c r="W102" s="114"/>
      <c r="X102" s="114"/>
      <c r="Y102" s="114"/>
      <c r="Z102" s="114"/>
      <c r="AA102" s="114"/>
      <c r="AB102" s="114"/>
      <c r="AC102" s="114"/>
    </row>
    <row r="103" spans="1:29" s="68" customFormat="1" ht="13.5" customHeight="1" x14ac:dyDescent="0.2">
      <c r="A103" s="82"/>
      <c r="B103" s="69" t="s">
        <v>21</v>
      </c>
      <c r="C103" s="67"/>
      <c r="D103" s="204">
        <v>52</v>
      </c>
      <c r="E103" s="209">
        <v>22.3</v>
      </c>
      <c r="F103" s="181">
        <v>18.5</v>
      </c>
      <c r="G103" s="181">
        <v>5.5</v>
      </c>
      <c r="H103" s="181">
        <v>4.8000000000000007</v>
      </c>
      <c r="I103" s="180" t="s">
        <v>57</v>
      </c>
      <c r="J103" s="120" t="s">
        <v>57</v>
      </c>
      <c r="K103" s="271">
        <f t="shared" si="18"/>
        <v>0.42884615384615388</v>
      </c>
      <c r="L103" s="272">
        <f t="shared" si="19"/>
        <v>0.35576923076923078</v>
      </c>
      <c r="M103" s="272">
        <f t="shared" si="20"/>
        <v>0.10576923076923077</v>
      </c>
      <c r="N103" s="272">
        <f t="shared" si="21"/>
        <v>9.2307692307692327E-2</v>
      </c>
      <c r="O103" s="272" t="str">
        <f t="shared" si="22"/>
        <v>x</v>
      </c>
      <c r="P103" s="274" t="str">
        <f t="shared" si="23"/>
        <v>x</v>
      </c>
      <c r="Q103" s="83"/>
      <c r="R103" s="94"/>
      <c r="S103" s="111"/>
      <c r="T103" s="61" t="str">
        <f t="shared" si="16"/>
        <v>Windsor &amp; Maidenhead</v>
      </c>
      <c r="U103" s="115" t="b">
        <f t="shared" si="17"/>
        <v>0</v>
      </c>
      <c r="W103" s="114"/>
      <c r="X103" s="114"/>
      <c r="Y103" s="114"/>
      <c r="Z103" s="114"/>
      <c r="AA103" s="114"/>
      <c r="AB103" s="114"/>
      <c r="AC103" s="114"/>
    </row>
    <row r="104" spans="1:29" s="68" customFormat="1" ht="13.5" customHeight="1" x14ac:dyDescent="0.2">
      <c r="A104" s="82"/>
      <c r="B104" s="69" t="s">
        <v>16</v>
      </c>
      <c r="C104" s="67"/>
      <c r="D104" s="204">
        <v>56.7</v>
      </c>
      <c r="E104" s="209">
        <v>11.600000000000001</v>
      </c>
      <c r="F104" s="181">
        <v>17</v>
      </c>
      <c r="G104" s="181">
        <v>9.4</v>
      </c>
      <c r="H104" s="181">
        <v>11.8</v>
      </c>
      <c r="I104" s="180" t="s">
        <v>57</v>
      </c>
      <c r="J104" s="120" t="s">
        <v>57</v>
      </c>
      <c r="K104" s="271">
        <f t="shared" si="18"/>
        <v>0.20458553791887127</v>
      </c>
      <c r="L104" s="272">
        <f t="shared" si="19"/>
        <v>0.29982363315696647</v>
      </c>
      <c r="M104" s="272">
        <f t="shared" si="20"/>
        <v>0.16578483245149911</v>
      </c>
      <c r="N104" s="272">
        <f t="shared" si="21"/>
        <v>0.20811287477954143</v>
      </c>
      <c r="O104" s="277" t="str">
        <f t="shared" si="22"/>
        <v>x</v>
      </c>
      <c r="P104" s="273" t="str">
        <f t="shared" si="23"/>
        <v>x</v>
      </c>
      <c r="Q104" s="83"/>
      <c r="R104" s="94"/>
      <c r="S104" s="111"/>
      <c r="T104" s="61" t="str">
        <f t="shared" si="16"/>
        <v>Wokingham</v>
      </c>
      <c r="U104" s="115" t="b">
        <f t="shared" si="17"/>
        <v>0</v>
      </c>
      <c r="W104" s="114"/>
      <c r="X104" s="114"/>
      <c r="Y104" s="114"/>
      <c r="Z104" s="114"/>
      <c r="AA104" s="114"/>
      <c r="AB104" s="114"/>
      <c r="AC104" s="114"/>
    </row>
    <row r="105" spans="1:29" s="68" customFormat="1" ht="13.5" customHeight="1" x14ac:dyDescent="0.2">
      <c r="A105" s="82"/>
      <c r="B105" s="88" t="s">
        <v>23</v>
      </c>
      <c r="C105" s="67"/>
      <c r="D105" s="205">
        <v>4090</v>
      </c>
      <c r="E105" s="210">
        <v>1430</v>
      </c>
      <c r="F105" s="182">
        <v>960</v>
      </c>
      <c r="G105" s="182">
        <v>700</v>
      </c>
      <c r="H105" s="182">
        <v>730</v>
      </c>
      <c r="I105" s="182">
        <v>220</v>
      </c>
      <c r="J105" s="151">
        <v>60</v>
      </c>
      <c r="K105" s="271">
        <f t="shared" si="18"/>
        <v>0.34963325183374083</v>
      </c>
      <c r="L105" s="272">
        <f t="shared" si="19"/>
        <v>0.23471882640586797</v>
      </c>
      <c r="M105" s="272">
        <f t="shared" si="20"/>
        <v>0.17114914425427874</v>
      </c>
      <c r="N105" s="272">
        <f t="shared" si="21"/>
        <v>0.17848410757946209</v>
      </c>
      <c r="O105" s="272">
        <f t="shared" si="22"/>
        <v>5.3789731051344741E-2</v>
      </c>
      <c r="P105" s="274">
        <f t="shared" si="23"/>
        <v>1.4669926650366748E-2</v>
      </c>
      <c r="Q105" s="83"/>
      <c r="R105" s="94"/>
      <c r="S105" s="111"/>
      <c r="T105" s="61" t="str">
        <f t="shared" si="16"/>
        <v>South East</v>
      </c>
      <c r="U105" s="115" t="b">
        <f t="shared" si="17"/>
        <v>0</v>
      </c>
      <c r="W105" s="114"/>
      <c r="X105" s="114"/>
      <c r="Y105" s="114"/>
      <c r="Z105" s="114"/>
      <c r="AA105" s="114"/>
      <c r="AB105" s="114"/>
      <c r="AC105" s="114"/>
    </row>
    <row r="106" spans="1:29" s="68" customFormat="1" ht="13.5" customHeight="1" x14ac:dyDescent="0.2">
      <c r="A106" s="174"/>
      <c r="B106" s="185" t="s">
        <v>46</v>
      </c>
      <c r="C106" s="67"/>
      <c r="D106" s="206">
        <v>2560</v>
      </c>
      <c r="E106" s="211">
        <v>810</v>
      </c>
      <c r="F106" s="186">
        <v>600</v>
      </c>
      <c r="G106" s="186">
        <v>470</v>
      </c>
      <c r="H106" s="186">
        <v>470</v>
      </c>
      <c r="I106" s="186">
        <v>170</v>
      </c>
      <c r="J106" s="188">
        <v>30</v>
      </c>
      <c r="K106" s="271">
        <f t="shared" si="18"/>
        <v>0.31640625</v>
      </c>
      <c r="L106" s="272">
        <f t="shared" si="19"/>
        <v>0.234375</v>
      </c>
      <c r="M106" s="272">
        <f t="shared" si="20"/>
        <v>0.18359375</v>
      </c>
      <c r="N106" s="272">
        <f t="shared" si="21"/>
        <v>0.18359375</v>
      </c>
      <c r="O106" s="277">
        <f t="shared" si="22"/>
        <v>6.640625E-2</v>
      </c>
      <c r="P106" s="273">
        <f t="shared" si="23"/>
        <v>1.171875E-2</v>
      </c>
      <c r="Q106" s="83"/>
      <c r="R106" s="94"/>
      <c r="S106" s="111"/>
      <c r="T106" s="175" t="str">
        <f t="shared" si="16"/>
        <v>South West</v>
      </c>
      <c r="U106" s="115" t="b">
        <f t="shared" si="17"/>
        <v>0</v>
      </c>
      <c r="W106" s="114"/>
      <c r="X106" s="114"/>
      <c r="Y106" s="114"/>
      <c r="Z106" s="114"/>
      <c r="AA106" s="114"/>
      <c r="AB106" s="114"/>
      <c r="AC106" s="114"/>
    </row>
    <row r="107" spans="1:29" s="65" customFormat="1" ht="13.5" customHeight="1" x14ac:dyDescent="0.2">
      <c r="A107" s="79"/>
      <c r="B107" s="146" t="s">
        <v>40</v>
      </c>
      <c r="C107" s="58"/>
      <c r="D107" s="207">
        <v>28500</v>
      </c>
      <c r="E107" s="227">
        <v>9660</v>
      </c>
      <c r="F107" s="183">
        <v>6840</v>
      </c>
      <c r="G107" s="183">
        <v>4980</v>
      </c>
      <c r="H107" s="183">
        <v>5120</v>
      </c>
      <c r="I107" s="183">
        <v>1440</v>
      </c>
      <c r="J107" s="152">
        <v>440</v>
      </c>
      <c r="K107" s="271">
        <f t="shared" si="18"/>
        <v>0.33894736842105261</v>
      </c>
      <c r="L107" s="272">
        <f t="shared" si="19"/>
        <v>0.24</v>
      </c>
      <c r="M107" s="272">
        <f t="shared" si="20"/>
        <v>0.17473684210526316</v>
      </c>
      <c r="N107" s="272">
        <f t="shared" si="21"/>
        <v>0.17964912280701753</v>
      </c>
      <c r="O107" s="272">
        <f t="shared" si="22"/>
        <v>5.0526315789473683E-2</v>
      </c>
      <c r="P107" s="274">
        <f t="shared" si="23"/>
        <v>1.5438596491228071E-2</v>
      </c>
      <c r="Q107" s="78"/>
      <c r="R107" s="92"/>
      <c r="S107" s="105"/>
      <c r="W107" s="114"/>
      <c r="X107" s="114"/>
      <c r="Y107" s="114"/>
      <c r="Z107" s="114"/>
      <c r="AA107" s="114"/>
      <c r="AB107" s="114"/>
      <c r="AC107" s="114"/>
    </row>
    <row r="108" spans="1:29" s="65" customFormat="1" ht="12" customHeight="1" x14ac:dyDescent="0.2">
      <c r="A108" s="79"/>
      <c r="B108" s="342"/>
      <c r="C108" s="342"/>
      <c r="D108" s="342"/>
      <c r="E108" s="342"/>
      <c r="F108" s="342"/>
      <c r="G108" s="342"/>
      <c r="H108" s="342"/>
      <c r="I108" s="342"/>
      <c r="J108" s="225"/>
      <c r="K108" s="102"/>
      <c r="L108" s="102"/>
      <c r="M108" s="102"/>
      <c r="N108" s="102"/>
      <c r="O108" s="102"/>
      <c r="P108" s="102"/>
      <c r="Q108" s="78"/>
      <c r="R108" s="92"/>
      <c r="S108" s="105"/>
      <c r="W108" s="114"/>
      <c r="X108" s="114"/>
      <c r="Y108" s="114"/>
      <c r="Z108" s="114"/>
      <c r="AA108" s="114"/>
      <c r="AB108" s="114"/>
      <c r="AC108" s="114"/>
    </row>
    <row r="109" spans="1:29" s="65" customFormat="1" ht="7.5" customHeight="1" x14ac:dyDescent="0.2">
      <c r="A109" s="79"/>
      <c r="B109" s="44"/>
      <c r="C109" s="44"/>
      <c r="D109" s="43"/>
      <c r="E109" s="43"/>
      <c r="F109" s="43"/>
      <c r="G109" s="43"/>
      <c r="H109" s="43"/>
      <c r="I109" s="43"/>
      <c r="J109" s="43"/>
      <c r="K109" s="43"/>
      <c r="L109" s="45"/>
      <c r="M109" s="45"/>
      <c r="N109" s="45"/>
      <c r="O109" s="45"/>
      <c r="P109" s="45"/>
      <c r="Q109" s="78"/>
      <c r="R109" s="92"/>
      <c r="S109" s="105"/>
      <c r="W109" s="114"/>
      <c r="X109" s="114"/>
      <c r="Y109" s="114"/>
      <c r="Z109" s="114"/>
      <c r="AA109" s="114"/>
      <c r="AB109" s="114"/>
      <c r="AC109" s="114"/>
    </row>
    <row r="110" spans="1:29" s="65" customFormat="1" ht="15" customHeight="1" x14ac:dyDescent="0.2">
      <c r="A110" s="339"/>
      <c r="B110" s="340"/>
      <c r="C110" s="340"/>
      <c r="D110" s="340"/>
      <c r="E110" s="340"/>
      <c r="F110" s="340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1"/>
      <c r="R110" s="92"/>
      <c r="S110" s="105"/>
      <c r="W110" s="114"/>
      <c r="X110" s="114"/>
      <c r="Y110" s="114"/>
      <c r="Z110" s="114"/>
      <c r="AA110" s="114"/>
      <c r="AB110" s="114"/>
      <c r="AC110" s="114"/>
    </row>
    <row r="111" spans="1:29" s="65" customFormat="1" ht="11.25" customHeight="1" x14ac:dyDescent="0.2">
      <c r="A111" s="333"/>
      <c r="B111" s="334"/>
      <c r="C111" s="334"/>
      <c r="D111" s="334"/>
      <c r="E111" s="334"/>
      <c r="F111" s="334"/>
      <c r="G111" s="334"/>
      <c r="H111" s="334"/>
      <c r="I111" s="334"/>
      <c r="J111" s="348"/>
      <c r="K111" s="334"/>
      <c r="L111" s="334"/>
      <c r="M111" s="334"/>
      <c r="N111" s="334"/>
      <c r="O111" s="334"/>
      <c r="P111" s="348"/>
      <c r="Q111" s="335"/>
      <c r="R111" s="92"/>
      <c r="S111" s="105"/>
      <c r="U111" s="110"/>
      <c r="W111" s="114"/>
      <c r="X111" s="114"/>
      <c r="Y111" s="114"/>
      <c r="Z111" s="114"/>
      <c r="AA111" s="114"/>
      <c r="AB111" s="114"/>
      <c r="AC111" s="114"/>
    </row>
    <row r="112" spans="1:29" s="65" customFormat="1" ht="13.5" customHeight="1" x14ac:dyDescent="0.2">
      <c r="A112" s="74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6"/>
      <c r="R112" s="92"/>
      <c r="S112" s="157"/>
      <c r="T112" s="112"/>
      <c r="U112" s="112"/>
      <c r="V112" s="112"/>
      <c r="W112" s="114"/>
      <c r="X112" s="114"/>
      <c r="Y112" s="114"/>
      <c r="Z112" s="114"/>
      <c r="AA112" s="114"/>
      <c r="AB112" s="114"/>
      <c r="AC112" s="114"/>
    </row>
    <row r="113" spans="1:29" s="65" customFormat="1" ht="15" customHeight="1" x14ac:dyDescent="0.25">
      <c r="A113" s="77"/>
      <c r="B113" s="143" t="s">
        <v>118</v>
      </c>
      <c r="C113" s="60"/>
      <c r="D113" s="60"/>
      <c r="E113" s="60"/>
      <c r="F113" s="60"/>
      <c r="G113" s="60"/>
      <c r="H113" s="60"/>
      <c r="I113" s="60"/>
      <c r="J113" s="60"/>
      <c r="K113" s="38"/>
      <c r="L113" s="38"/>
      <c r="M113" s="38"/>
      <c r="N113" s="38"/>
      <c r="O113" s="38"/>
      <c r="P113" s="38"/>
      <c r="Q113" s="78"/>
      <c r="R113" s="92"/>
      <c r="S113" s="105"/>
      <c r="T113" s="112"/>
      <c r="U113" s="112"/>
      <c r="V113" s="112"/>
      <c r="W113" s="114"/>
      <c r="X113" s="114"/>
    </row>
    <row r="114" spans="1:29" s="65" customFormat="1" ht="15" customHeight="1" x14ac:dyDescent="0.2">
      <c r="A114" s="79"/>
      <c r="B114" s="171"/>
      <c r="C114" s="60"/>
      <c r="D114" s="60"/>
      <c r="E114" s="60"/>
      <c r="F114" s="60"/>
      <c r="G114" s="60"/>
      <c r="H114" s="60"/>
      <c r="I114" s="60"/>
      <c r="J114" s="60"/>
      <c r="K114" s="38"/>
      <c r="L114" s="38"/>
      <c r="M114" s="38"/>
      <c r="N114" s="38"/>
      <c r="O114" s="38"/>
      <c r="P114" s="38"/>
      <c r="Q114" s="78"/>
      <c r="R114" s="92"/>
      <c r="S114" s="105"/>
      <c r="T114" s="112"/>
      <c r="U114" s="112"/>
      <c r="V114" s="112"/>
      <c r="W114" s="114"/>
      <c r="X114" s="114"/>
    </row>
    <row r="115" spans="1:29" s="65" customFormat="1" ht="21" customHeight="1" x14ac:dyDescent="0.2">
      <c r="A115" s="79"/>
      <c r="B115" s="67"/>
      <c r="C115" s="67"/>
      <c r="D115" s="336" t="str">
        <f>K82</f>
        <v>Less than 2 Years</v>
      </c>
      <c r="E115" s="336"/>
      <c r="F115" s="336" t="str">
        <f>L82</f>
        <v>2 - 5 Years</v>
      </c>
      <c r="G115" s="336"/>
      <c r="H115" s="336" t="str">
        <f>M82</f>
        <v>5 - 10 Years</v>
      </c>
      <c r="I115" s="336"/>
      <c r="J115" s="336" t="str">
        <f>N82</f>
        <v>10 - 20 Years</v>
      </c>
      <c r="K115" s="336"/>
      <c r="L115" s="336" t="str">
        <f>O82</f>
        <v>20 - 30 Years</v>
      </c>
      <c r="M115" s="336"/>
      <c r="N115" s="336" t="str">
        <f>P82</f>
        <v>30 Years or more</v>
      </c>
      <c r="O115" s="336"/>
      <c r="P115" s="38"/>
      <c r="Q115" s="78"/>
      <c r="R115" s="92"/>
      <c r="S115" s="105"/>
      <c r="T115" s="112"/>
      <c r="U115" s="112"/>
      <c r="V115" s="112"/>
      <c r="W115" s="114"/>
      <c r="X115" s="114"/>
    </row>
    <row r="116" spans="1:29" s="63" customFormat="1" ht="13.5" customHeight="1" x14ac:dyDescent="0.2">
      <c r="A116" s="80"/>
      <c r="B116" s="69" t="s">
        <v>0</v>
      </c>
      <c r="C116" s="67"/>
      <c r="D116" s="217"/>
      <c r="E116" s="218"/>
      <c r="F116" s="217"/>
      <c r="G116" s="218"/>
      <c r="H116" s="217"/>
      <c r="I116" s="218"/>
      <c r="J116" s="217"/>
      <c r="K116" s="218"/>
      <c r="L116" s="217"/>
      <c r="M116" s="218"/>
      <c r="N116" s="217"/>
      <c r="O116" s="218"/>
      <c r="P116" s="38"/>
      <c r="Q116" s="81"/>
      <c r="R116" s="93"/>
      <c r="S116" s="108"/>
      <c r="T116" s="49" t="str">
        <f t="shared" ref="T116:T138" si="24">B116</f>
        <v>Bracknell Forest</v>
      </c>
      <c r="U116" s="50" t="b">
        <f t="shared" ref="U116:U138" si="25">IF($T116=$U$76,K83)</f>
        <v>0</v>
      </c>
      <c r="V116" s="50" t="b">
        <f t="shared" ref="V116:V138" si="26">IF($T116=$U$76,L83)</f>
        <v>0</v>
      </c>
      <c r="W116" s="50" t="b">
        <f t="shared" ref="W116:W138" si="27">IF($T116=$U$76,M83)</f>
        <v>0</v>
      </c>
      <c r="X116" s="50" t="b">
        <f t="shared" ref="X116:X138" si="28">IF($T116=$U$76,N83)</f>
        <v>0</v>
      </c>
      <c r="Y116" s="50" t="b">
        <f t="shared" ref="Y116:Y138" si="29">IF($T116=$U$76,O83)</f>
        <v>0</v>
      </c>
      <c r="Z116" s="50" t="b">
        <f t="shared" ref="Z116:Z138" si="30">IF($T116=$U$76,P83)</f>
        <v>0</v>
      </c>
      <c r="AA116" s="65"/>
      <c r="AB116" s="65"/>
      <c r="AC116" s="65"/>
    </row>
    <row r="117" spans="1:29" ht="13.5" customHeight="1" x14ac:dyDescent="0.2">
      <c r="A117" s="79"/>
      <c r="B117" s="69" t="s">
        <v>22</v>
      </c>
      <c r="C117" s="67"/>
      <c r="D117" s="217"/>
      <c r="E117" s="218"/>
      <c r="F117" s="217"/>
      <c r="G117" s="218"/>
      <c r="H117" s="217"/>
      <c r="I117" s="218"/>
      <c r="J117" s="217"/>
      <c r="K117" s="218"/>
      <c r="L117" s="217"/>
      <c r="M117" s="218"/>
      <c r="N117" s="217"/>
      <c r="O117" s="218"/>
      <c r="P117" s="41"/>
      <c r="Q117" s="78"/>
      <c r="R117" s="92"/>
      <c r="S117" s="105"/>
      <c r="T117" s="49" t="str">
        <f t="shared" si="24"/>
        <v>Brighton &amp; Hove</v>
      </c>
      <c r="U117" s="50" t="b">
        <f t="shared" si="25"/>
        <v>0</v>
      </c>
      <c r="V117" s="50" t="b">
        <f t="shared" si="26"/>
        <v>0</v>
      </c>
      <c r="W117" s="50" t="b">
        <f t="shared" si="27"/>
        <v>0</v>
      </c>
      <c r="X117" s="50" t="b">
        <f t="shared" si="28"/>
        <v>0</v>
      </c>
      <c r="Y117" s="50" t="b">
        <f t="shared" si="29"/>
        <v>0</v>
      </c>
      <c r="Z117" s="50" t="b">
        <f t="shared" si="30"/>
        <v>0</v>
      </c>
    </row>
    <row r="118" spans="1:29" ht="13.5" customHeight="1" x14ac:dyDescent="0.2">
      <c r="A118" s="79"/>
      <c r="B118" s="69" t="s">
        <v>8</v>
      </c>
      <c r="C118" s="67"/>
      <c r="D118" s="217"/>
      <c r="E118" s="218"/>
      <c r="F118" s="217"/>
      <c r="G118" s="218"/>
      <c r="H118" s="217"/>
      <c r="I118" s="218"/>
      <c r="J118" s="217"/>
      <c r="K118" s="218"/>
      <c r="L118" s="217"/>
      <c r="M118" s="218"/>
      <c r="N118" s="217"/>
      <c r="O118" s="218"/>
      <c r="P118" s="41"/>
      <c r="Q118" s="78"/>
      <c r="R118" s="92"/>
      <c r="S118" s="105"/>
      <c r="T118" s="49" t="str">
        <f t="shared" si="24"/>
        <v>Buckinghamshire</v>
      </c>
      <c r="U118" s="50" t="b">
        <f t="shared" si="25"/>
        <v>0</v>
      </c>
      <c r="V118" s="50" t="b">
        <f t="shared" si="26"/>
        <v>0</v>
      </c>
      <c r="W118" s="50" t="b">
        <f t="shared" si="27"/>
        <v>0</v>
      </c>
      <c r="X118" s="50" t="b">
        <f t="shared" si="28"/>
        <v>0</v>
      </c>
      <c r="Y118" s="50" t="b">
        <f t="shared" si="29"/>
        <v>0</v>
      </c>
      <c r="Z118" s="50" t="b">
        <f t="shared" si="30"/>
        <v>0</v>
      </c>
    </row>
    <row r="119" spans="1:29" ht="13.5" customHeight="1" x14ac:dyDescent="0.2">
      <c r="A119" s="79"/>
      <c r="B119" s="69" t="s">
        <v>4</v>
      </c>
      <c r="C119" s="67"/>
      <c r="D119" s="217"/>
      <c r="E119" s="218"/>
      <c r="F119" s="217"/>
      <c r="G119" s="218"/>
      <c r="H119" s="217"/>
      <c r="I119" s="218"/>
      <c r="J119" s="217"/>
      <c r="K119" s="218"/>
      <c r="L119" s="217"/>
      <c r="M119" s="218"/>
      <c r="N119" s="217"/>
      <c r="O119" s="218"/>
      <c r="P119" s="41"/>
      <c r="Q119" s="78"/>
      <c r="R119" s="92"/>
      <c r="S119" s="105"/>
      <c r="T119" s="49" t="str">
        <f t="shared" si="24"/>
        <v>East Sussex</v>
      </c>
      <c r="U119" s="50" t="b">
        <f t="shared" si="25"/>
        <v>0</v>
      </c>
      <c r="V119" s="50" t="b">
        <f t="shared" si="26"/>
        <v>0</v>
      </c>
      <c r="W119" s="50" t="b">
        <f t="shared" si="27"/>
        <v>0</v>
      </c>
      <c r="X119" s="50" t="b">
        <f t="shared" si="28"/>
        <v>0</v>
      </c>
      <c r="Y119" s="50" t="b">
        <f t="shared" si="29"/>
        <v>0</v>
      </c>
      <c r="Z119" s="50" t="b">
        <f t="shared" si="30"/>
        <v>0</v>
      </c>
    </row>
    <row r="120" spans="1:29" ht="13.5" customHeight="1" x14ac:dyDescent="0.2">
      <c r="A120" s="79"/>
      <c r="B120" s="69" t="s">
        <v>6</v>
      </c>
      <c r="C120" s="67"/>
      <c r="D120" s="217"/>
      <c r="E120" s="218"/>
      <c r="F120" s="217"/>
      <c r="G120" s="218"/>
      <c r="H120" s="217"/>
      <c r="I120" s="218"/>
      <c r="J120" s="217"/>
      <c r="K120" s="218"/>
      <c r="L120" s="217"/>
      <c r="M120" s="218"/>
      <c r="N120" s="217"/>
      <c r="O120" s="218"/>
      <c r="P120" s="41"/>
      <c r="Q120" s="78"/>
      <c r="R120" s="92"/>
      <c r="S120" s="105"/>
      <c r="T120" s="49" t="str">
        <f t="shared" si="24"/>
        <v>Hampshire</v>
      </c>
      <c r="U120" s="50" t="b">
        <f t="shared" si="25"/>
        <v>0</v>
      </c>
      <c r="V120" s="50" t="b">
        <f t="shared" si="26"/>
        <v>0</v>
      </c>
      <c r="W120" s="50" t="b">
        <f t="shared" si="27"/>
        <v>0</v>
      </c>
      <c r="X120" s="50" t="b">
        <f t="shared" si="28"/>
        <v>0</v>
      </c>
      <c r="Y120" s="50" t="b">
        <f t="shared" si="29"/>
        <v>0</v>
      </c>
      <c r="Z120" s="50" t="b">
        <f t="shared" si="30"/>
        <v>0</v>
      </c>
    </row>
    <row r="121" spans="1:29" ht="13.5" customHeight="1" x14ac:dyDescent="0.2">
      <c r="A121" s="79"/>
      <c r="B121" s="69" t="s">
        <v>1</v>
      </c>
      <c r="C121" s="67"/>
      <c r="D121" s="217"/>
      <c r="E121" s="218"/>
      <c r="F121" s="217"/>
      <c r="G121" s="218"/>
      <c r="H121" s="217"/>
      <c r="I121" s="218"/>
      <c r="J121" s="217"/>
      <c r="K121" s="218"/>
      <c r="L121" s="217"/>
      <c r="M121" s="218"/>
      <c r="N121" s="217"/>
      <c r="O121" s="218"/>
      <c r="P121" s="41"/>
      <c r="Q121" s="78"/>
      <c r="R121" s="92"/>
      <c r="S121" s="105"/>
      <c r="T121" s="49" t="str">
        <f t="shared" si="24"/>
        <v>Isle of Wight</v>
      </c>
      <c r="U121" s="50" t="b">
        <f t="shared" si="25"/>
        <v>0</v>
      </c>
      <c r="V121" s="50" t="b">
        <f t="shared" si="26"/>
        <v>0</v>
      </c>
      <c r="W121" s="50" t="b">
        <f t="shared" si="27"/>
        <v>0</v>
      </c>
      <c r="X121" s="50" t="b">
        <f t="shared" si="28"/>
        <v>0</v>
      </c>
      <c r="Y121" s="50" t="b">
        <f t="shared" si="29"/>
        <v>0</v>
      </c>
      <c r="Z121" s="50" t="b">
        <f t="shared" si="30"/>
        <v>0</v>
      </c>
    </row>
    <row r="122" spans="1:29" ht="13.5" customHeight="1" x14ac:dyDescent="0.2">
      <c r="A122" s="79"/>
      <c r="B122" s="69" t="s">
        <v>9</v>
      </c>
      <c r="C122" s="67"/>
      <c r="D122" s="217"/>
      <c r="E122" s="218"/>
      <c r="F122" s="217"/>
      <c r="G122" s="218"/>
      <c r="H122" s="217"/>
      <c r="I122" s="218"/>
      <c r="J122" s="217"/>
      <c r="K122" s="218"/>
      <c r="L122" s="217"/>
      <c r="M122" s="218"/>
      <c r="N122" s="217"/>
      <c r="O122" s="218"/>
      <c r="P122" s="41"/>
      <c r="Q122" s="78"/>
      <c r="R122" s="92"/>
      <c r="S122" s="105"/>
      <c r="T122" s="49" t="str">
        <f t="shared" si="24"/>
        <v>Kent</v>
      </c>
      <c r="U122" s="50" t="b">
        <f t="shared" si="25"/>
        <v>0</v>
      </c>
      <c r="V122" s="50" t="b">
        <f t="shared" si="26"/>
        <v>0</v>
      </c>
      <c r="W122" s="50" t="b">
        <f t="shared" si="27"/>
        <v>0</v>
      </c>
      <c r="X122" s="50" t="b">
        <f t="shared" si="28"/>
        <v>0</v>
      </c>
      <c r="Y122" s="50" t="b">
        <f t="shared" si="29"/>
        <v>0</v>
      </c>
      <c r="Z122" s="50" t="b">
        <f t="shared" si="30"/>
        <v>0</v>
      </c>
    </row>
    <row r="123" spans="1:29" s="65" customFormat="1" ht="13.5" customHeight="1" x14ac:dyDescent="0.2">
      <c r="A123" s="79"/>
      <c r="B123" s="69" t="s">
        <v>2</v>
      </c>
      <c r="C123" s="67"/>
      <c r="D123" s="217"/>
      <c r="E123" s="218"/>
      <c r="F123" s="217"/>
      <c r="G123" s="218"/>
      <c r="H123" s="217"/>
      <c r="I123" s="218"/>
      <c r="J123" s="217"/>
      <c r="K123" s="218"/>
      <c r="L123" s="217"/>
      <c r="M123" s="218"/>
      <c r="N123" s="217"/>
      <c r="O123" s="218"/>
      <c r="P123" s="41"/>
      <c r="Q123" s="78"/>
      <c r="R123" s="92"/>
      <c r="S123" s="105"/>
      <c r="T123" s="49" t="str">
        <f t="shared" si="24"/>
        <v>Medway</v>
      </c>
      <c r="U123" s="50" t="b">
        <f t="shared" si="25"/>
        <v>0</v>
      </c>
      <c r="V123" s="50" t="b">
        <f t="shared" si="26"/>
        <v>0</v>
      </c>
      <c r="W123" s="50" t="b">
        <f t="shared" si="27"/>
        <v>0</v>
      </c>
      <c r="X123" s="50" t="b">
        <f t="shared" si="28"/>
        <v>0</v>
      </c>
      <c r="Y123" s="50" t="b">
        <f t="shared" si="29"/>
        <v>0</v>
      </c>
      <c r="Z123" s="50" t="b">
        <f t="shared" si="30"/>
        <v>0</v>
      </c>
    </row>
    <row r="124" spans="1:29" s="65" customFormat="1" ht="13.5" customHeight="1" x14ac:dyDescent="0.2">
      <c r="A124" s="79"/>
      <c r="B124" s="69" t="s">
        <v>10</v>
      </c>
      <c r="C124" s="67"/>
      <c r="D124" s="217"/>
      <c r="E124" s="218"/>
      <c r="F124" s="217"/>
      <c r="G124" s="218"/>
      <c r="H124" s="217"/>
      <c r="I124" s="218"/>
      <c r="J124" s="217"/>
      <c r="K124" s="218"/>
      <c r="L124" s="217"/>
      <c r="M124" s="218"/>
      <c r="N124" s="217"/>
      <c r="O124" s="218"/>
      <c r="P124" s="41"/>
      <c r="Q124" s="78"/>
      <c r="R124" s="92"/>
      <c r="S124" s="105"/>
      <c r="T124" s="49" t="str">
        <f t="shared" si="24"/>
        <v>Milton Keynes</v>
      </c>
      <c r="U124" s="50" t="b">
        <f t="shared" si="25"/>
        <v>0</v>
      </c>
      <c r="V124" s="50" t="b">
        <f t="shared" si="26"/>
        <v>0</v>
      </c>
      <c r="W124" s="50" t="b">
        <f t="shared" si="27"/>
        <v>0</v>
      </c>
      <c r="X124" s="50" t="b">
        <f t="shared" si="28"/>
        <v>0</v>
      </c>
      <c r="Y124" s="50" t="b">
        <f t="shared" si="29"/>
        <v>0</v>
      </c>
      <c r="Z124" s="50" t="b">
        <f t="shared" si="30"/>
        <v>0</v>
      </c>
    </row>
    <row r="125" spans="1:29" s="65" customFormat="1" ht="13.5" customHeight="1" x14ac:dyDescent="0.2">
      <c r="A125" s="79"/>
      <c r="B125" s="69" t="s">
        <v>11</v>
      </c>
      <c r="C125" s="67"/>
      <c r="D125" s="217"/>
      <c r="E125" s="218"/>
      <c r="F125" s="217"/>
      <c r="G125" s="218"/>
      <c r="H125" s="217"/>
      <c r="I125" s="218"/>
      <c r="J125" s="217"/>
      <c r="K125" s="218"/>
      <c r="L125" s="217"/>
      <c r="M125" s="218"/>
      <c r="N125" s="217"/>
      <c r="O125" s="218"/>
      <c r="P125" s="41"/>
      <c r="Q125" s="78"/>
      <c r="R125" s="92"/>
      <c r="S125" s="105"/>
      <c r="T125" s="49" t="str">
        <f t="shared" si="24"/>
        <v>Oxfordshire</v>
      </c>
      <c r="U125" s="50" t="b">
        <f t="shared" si="25"/>
        <v>0</v>
      </c>
      <c r="V125" s="50" t="b">
        <f t="shared" si="26"/>
        <v>0</v>
      </c>
      <c r="W125" s="50" t="b">
        <f t="shared" si="27"/>
        <v>0</v>
      </c>
      <c r="X125" s="50" t="b">
        <f t="shared" si="28"/>
        <v>0</v>
      </c>
      <c r="Y125" s="50" t="b">
        <f t="shared" si="29"/>
        <v>0</v>
      </c>
      <c r="Z125" s="50" t="b">
        <f t="shared" si="30"/>
        <v>0</v>
      </c>
    </row>
    <row r="126" spans="1:29" s="65" customFormat="1" ht="13.5" customHeight="1" x14ac:dyDescent="0.2">
      <c r="A126" s="79"/>
      <c r="B126" s="69" t="s">
        <v>12</v>
      </c>
      <c r="C126" s="67"/>
      <c r="D126" s="217"/>
      <c r="E126" s="218"/>
      <c r="F126" s="217"/>
      <c r="G126" s="218"/>
      <c r="H126" s="217"/>
      <c r="I126" s="218"/>
      <c r="J126" s="217"/>
      <c r="K126" s="218"/>
      <c r="L126" s="217"/>
      <c r="M126" s="218"/>
      <c r="N126" s="217"/>
      <c r="O126" s="218"/>
      <c r="P126" s="41"/>
      <c r="Q126" s="78"/>
      <c r="R126" s="92"/>
      <c r="S126" s="105"/>
      <c r="T126" s="49" t="str">
        <f t="shared" si="24"/>
        <v>Portsmouth</v>
      </c>
      <c r="U126" s="50" t="b">
        <f t="shared" si="25"/>
        <v>0</v>
      </c>
      <c r="V126" s="50" t="b">
        <f t="shared" si="26"/>
        <v>0</v>
      </c>
      <c r="W126" s="50" t="b">
        <f t="shared" si="27"/>
        <v>0</v>
      </c>
      <c r="X126" s="50" t="b">
        <f t="shared" si="28"/>
        <v>0</v>
      </c>
      <c r="Y126" s="50" t="b">
        <f t="shared" si="29"/>
        <v>0</v>
      </c>
      <c r="Z126" s="50" t="b">
        <f t="shared" si="30"/>
        <v>0</v>
      </c>
    </row>
    <row r="127" spans="1:29" s="65" customFormat="1" ht="13.5" customHeight="1" x14ac:dyDescent="0.2">
      <c r="A127" s="79"/>
      <c r="B127" s="69" t="s">
        <v>3</v>
      </c>
      <c r="C127" s="67"/>
      <c r="D127" s="217"/>
      <c r="E127" s="218"/>
      <c r="F127" s="217"/>
      <c r="G127" s="218"/>
      <c r="H127" s="217"/>
      <c r="I127" s="218"/>
      <c r="J127" s="217"/>
      <c r="K127" s="218"/>
      <c r="L127" s="217"/>
      <c r="M127" s="218"/>
      <c r="N127" s="217"/>
      <c r="O127" s="218"/>
      <c r="P127" s="41"/>
      <c r="Q127" s="78"/>
      <c r="R127" s="92"/>
      <c r="S127" s="105"/>
      <c r="T127" s="49" t="str">
        <f t="shared" si="24"/>
        <v>Reading</v>
      </c>
      <c r="U127" s="50" t="b">
        <f t="shared" si="25"/>
        <v>0</v>
      </c>
      <c r="V127" s="50" t="b">
        <f t="shared" si="26"/>
        <v>0</v>
      </c>
      <c r="W127" s="50" t="b">
        <f t="shared" si="27"/>
        <v>0</v>
      </c>
      <c r="X127" s="50" t="b">
        <f t="shared" si="28"/>
        <v>0</v>
      </c>
      <c r="Y127" s="50" t="b">
        <f t="shared" si="29"/>
        <v>0</v>
      </c>
      <c r="Z127" s="50" t="b">
        <f t="shared" si="30"/>
        <v>0</v>
      </c>
    </row>
    <row r="128" spans="1:29" s="65" customFormat="1" ht="13.5" customHeight="1" x14ac:dyDescent="0.2">
      <c r="A128" s="79"/>
      <c r="B128" s="69" t="s">
        <v>13</v>
      </c>
      <c r="C128" s="67"/>
      <c r="D128" s="217"/>
      <c r="E128" s="218"/>
      <c r="F128" s="217"/>
      <c r="G128" s="218"/>
      <c r="H128" s="217"/>
      <c r="I128" s="218"/>
      <c r="J128" s="217"/>
      <c r="K128" s="218"/>
      <c r="L128" s="217"/>
      <c r="M128" s="218"/>
      <c r="N128" s="217"/>
      <c r="O128" s="218"/>
      <c r="P128" s="41"/>
      <c r="Q128" s="78"/>
      <c r="R128" s="92"/>
      <c r="S128" s="105"/>
      <c r="T128" s="49" t="str">
        <f t="shared" si="24"/>
        <v>Slough</v>
      </c>
      <c r="U128" s="50" t="b">
        <f t="shared" si="25"/>
        <v>0</v>
      </c>
      <c r="V128" s="50" t="b">
        <f t="shared" si="26"/>
        <v>0</v>
      </c>
      <c r="W128" s="50" t="b">
        <f t="shared" si="27"/>
        <v>0</v>
      </c>
      <c r="X128" s="50" t="b">
        <f t="shared" si="28"/>
        <v>0</v>
      </c>
      <c r="Y128" s="50" t="b">
        <f t="shared" si="29"/>
        <v>0</v>
      </c>
      <c r="Z128" s="50" t="b">
        <f t="shared" si="30"/>
        <v>0</v>
      </c>
    </row>
    <row r="129" spans="1:26" s="65" customFormat="1" ht="13.5" customHeight="1" x14ac:dyDescent="0.2">
      <c r="A129" s="79"/>
      <c r="B129" s="69" t="s">
        <v>28</v>
      </c>
      <c r="C129" s="67"/>
      <c r="D129" s="217"/>
      <c r="E129" s="218"/>
      <c r="F129" s="217"/>
      <c r="G129" s="218"/>
      <c r="H129" s="217"/>
      <c r="I129" s="218"/>
      <c r="J129" s="217"/>
      <c r="K129" s="218"/>
      <c r="L129" s="217"/>
      <c r="M129" s="218"/>
      <c r="N129" s="217"/>
      <c r="O129" s="218"/>
      <c r="P129" s="41"/>
      <c r="Q129" s="78"/>
      <c r="R129" s="92"/>
      <c r="S129" s="105"/>
      <c r="T129" s="49" t="str">
        <f t="shared" si="24"/>
        <v>Somerset</v>
      </c>
      <c r="U129" s="50" t="b">
        <f t="shared" si="25"/>
        <v>0</v>
      </c>
      <c r="V129" s="50" t="b">
        <f t="shared" si="26"/>
        <v>0</v>
      </c>
      <c r="W129" s="50" t="b">
        <f t="shared" si="27"/>
        <v>0</v>
      </c>
      <c r="X129" s="50" t="b">
        <f t="shared" si="28"/>
        <v>0</v>
      </c>
      <c r="Y129" s="50" t="b">
        <f t="shared" si="29"/>
        <v>0</v>
      </c>
      <c r="Z129" s="50" t="b">
        <f t="shared" si="30"/>
        <v>0</v>
      </c>
    </row>
    <row r="130" spans="1:26" s="65" customFormat="1" ht="13.5" customHeight="1" x14ac:dyDescent="0.2">
      <c r="A130" s="79"/>
      <c r="B130" s="69" t="s">
        <v>14</v>
      </c>
      <c r="C130" s="67"/>
      <c r="D130" s="217"/>
      <c r="E130" s="218"/>
      <c r="F130" s="217"/>
      <c r="G130" s="218"/>
      <c r="H130" s="217"/>
      <c r="I130" s="218"/>
      <c r="J130" s="217"/>
      <c r="K130" s="218"/>
      <c r="L130" s="217"/>
      <c r="M130" s="218"/>
      <c r="N130" s="217"/>
      <c r="O130" s="218"/>
      <c r="P130" s="41"/>
      <c r="Q130" s="78"/>
      <c r="R130" s="92"/>
      <c r="S130" s="105"/>
      <c r="T130" s="49" t="str">
        <f t="shared" si="24"/>
        <v>Southampton</v>
      </c>
      <c r="U130" s="50" t="b">
        <f t="shared" si="25"/>
        <v>0</v>
      </c>
      <c r="V130" s="50" t="b">
        <f t="shared" si="26"/>
        <v>0</v>
      </c>
      <c r="W130" s="50" t="b">
        <f t="shared" si="27"/>
        <v>0</v>
      </c>
      <c r="X130" s="50" t="b">
        <f t="shared" si="28"/>
        <v>0</v>
      </c>
      <c r="Y130" s="50" t="b">
        <f t="shared" si="29"/>
        <v>0</v>
      </c>
      <c r="Z130" s="50" t="b">
        <f t="shared" si="30"/>
        <v>0</v>
      </c>
    </row>
    <row r="131" spans="1:26" s="65" customFormat="1" ht="13.5" customHeight="1" x14ac:dyDescent="0.2">
      <c r="A131" s="79"/>
      <c r="B131" s="69" t="s">
        <v>7</v>
      </c>
      <c r="C131" s="67"/>
      <c r="D131" s="217"/>
      <c r="E131" s="218"/>
      <c r="F131" s="217"/>
      <c r="G131" s="218"/>
      <c r="H131" s="217"/>
      <c r="I131" s="218"/>
      <c r="J131" s="217"/>
      <c r="K131" s="218"/>
      <c r="L131" s="217"/>
      <c r="M131" s="218"/>
      <c r="N131" s="217"/>
      <c r="O131" s="218"/>
      <c r="P131" s="41"/>
      <c r="Q131" s="78"/>
      <c r="R131" s="92"/>
      <c r="S131" s="105"/>
      <c r="T131" s="49" t="str">
        <f t="shared" si="24"/>
        <v>Surrey</v>
      </c>
      <c r="U131" s="50" t="b">
        <f t="shared" si="25"/>
        <v>0</v>
      </c>
      <c r="V131" s="50" t="b">
        <f t="shared" si="26"/>
        <v>0</v>
      </c>
      <c r="W131" s="50" t="b">
        <f t="shared" si="27"/>
        <v>0</v>
      </c>
      <c r="X131" s="50" t="b">
        <f t="shared" si="28"/>
        <v>0</v>
      </c>
      <c r="Y131" s="50" t="b">
        <f t="shared" si="29"/>
        <v>0</v>
      </c>
      <c r="Z131" s="50" t="b">
        <f t="shared" si="30"/>
        <v>0</v>
      </c>
    </row>
    <row r="132" spans="1:26" s="65" customFormat="1" ht="13.5" customHeight="1" x14ac:dyDescent="0.2">
      <c r="A132" s="137"/>
      <c r="B132" s="69" t="s">
        <v>44</v>
      </c>
      <c r="C132" s="67"/>
      <c r="D132" s="217"/>
      <c r="E132" s="218"/>
      <c r="F132" s="217"/>
      <c r="G132" s="218"/>
      <c r="H132" s="217"/>
      <c r="I132" s="218"/>
      <c r="J132" s="217"/>
      <c r="K132" s="218"/>
      <c r="L132" s="217"/>
      <c r="M132" s="218"/>
      <c r="N132" s="217"/>
      <c r="O132" s="218"/>
      <c r="P132" s="41"/>
      <c r="Q132" s="78"/>
      <c r="R132" s="92"/>
      <c r="S132" s="105"/>
      <c r="T132" s="49" t="str">
        <f t="shared" si="24"/>
        <v>Swindon</v>
      </c>
      <c r="U132" s="50" t="b">
        <f t="shared" si="25"/>
        <v>0</v>
      </c>
      <c r="V132" s="50" t="b">
        <f t="shared" si="26"/>
        <v>0</v>
      </c>
      <c r="W132" s="50" t="b">
        <f t="shared" si="27"/>
        <v>0</v>
      </c>
      <c r="X132" s="50" t="b">
        <f t="shared" si="28"/>
        <v>0</v>
      </c>
      <c r="Y132" s="50" t="b">
        <f t="shared" si="29"/>
        <v>0</v>
      </c>
      <c r="Z132" s="50" t="b">
        <f t="shared" si="30"/>
        <v>0</v>
      </c>
    </row>
    <row r="133" spans="1:26" s="65" customFormat="1" ht="13.5" customHeight="1" x14ac:dyDescent="0.2">
      <c r="A133" s="137"/>
      <c r="B133" s="69" t="s">
        <v>82</v>
      </c>
      <c r="C133" s="67"/>
      <c r="D133" s="275"/>
      <c r="E133" s="218"/>
      <c r="F133" s="275"/>
      <c r="G133" s="218"/>
      <c r="H133" s="275"/>
      <c r="I133" s="218"/>
      <c r="J133" s="275"/>
      <c r="K133" s="218"/>
      <c r="L133" s="275"/>
      <c r="M133" s="218"/>
      <c r="N133" s="275"/>
      <c r="O133" s="218"/>
      <c r="P133" s="41"/>
      <c r="Q133" s="78"/>
      <c r="R133" s="92"/>
      <c r="S133" s="105"/>
      <c r="T133" s="49" t="str">
        <f t="shared" si="24"/>
        <v>Torbay</v>
      </c>
      <c r="U133" s="50" t="b">
        <f t="shared" si="25"/>
        <v>0</v>
      </c>
      <c r="V133" s="50" t="b">
        <f t="shared" si="26"/>
        <v>0</v>
      </c>
      <c r="W133" s="50" t="b">
        <f t="shared" si="27"/>
        <v>0</v>
      </c>
      <c r="X133" s="50" t="b">
        <f t="shared" si="28"/>
        <v>0</v>
      </c>
      <c r="Y133" s="50" t="b">
        <f t="shared" si="29"/>
        <v>0</v>
      </c>
      <c r="Z133" s="50" t="b">
        <f t="shared" si="30"/>
        <v>0</v>
      </c>
    </row>
    <row r="134" spans="1:26" s="65" customFormat="1" ht="13.5" customHeight="1" x14ac:dyDescent="0.2">
      <c r="A134" s="79"/>
      <c r="B134" s="69" t="s">
        <v>15</v>
      </c>
      <c r="C134" s="67"/>
      <c r="D134" s="217"/>
      <c r="E134" s="218"/>
      <c r="F134" s="217"/>
      <c r="G134" s="218"/>
      <c r="H134" s="217"/>
      <c r="I134" s="218"/>
      <c r="J134" s="217"/>
      <c r="K134" s="218"/>
      <c r="L134" s="217"/>
      <c r="M134" s="218"/>
      <c r="N134" s="217"/>
      <c r="O134" s="218"/>
      <c r="P134" s="41"/>
      <c r="Q134" s="78"/>
      <c r="R134" s="92"/>
      <c r="S134" s="105"/>
      <c r="T134" s="49" t="str">
        <f t="shared" si="24"/>
        <v>West Berkshire</v>
      </c>
      <c r="U134" s="50" t="b">
        <f t="shared" si="25"/>
        <v>0</v>
      </c>
      <c r="V134" s="50" t="b">
        <f t="shared" si="26"/>
        <v>0</v>
      </c>
      <c r="W134" s="50" t="b">
        <f t="shared" si="27"/>
        <v>0</v>
      </c>
      <c r="X134" s="50" t="b">
        <f t="shared" si="28"/>
        <v>0</v>
      </c>
      <c r="Y134" s="50" t="b">
        <f t="shared" si="29"/>
        <v>0</v>
      </c>
      <c r="Z134" s="50" t="b">
        <f t="shared" si="30"/>
        <v>0</v>
      </c>
    </row>
    <row r="135" spans="1:26" s="65" customFormat="1" ht="13.5" customHeight="1" x14ac:dyDescent="0.2">
      <c r="A135" s="79"/>
      <c r="B135" s="69" t="s">
        <v>5</v>
      </c>
      <c r="C135" s="67"/>
      <c r="D135" s="217"/>
      <c r="E135" s="218"/>
      <c r="F135" s="217"/>
      <c r="G135" s="218"/>
      <c r="H135" s="217"/>
      <c r="I135" s="218"/>
      <c r="J135" s="217"/>
      <c r="K135" s="218"/>
      <c r="L135" s="217"/>
      <c r="M135" s="218"/>
      <c r="N135" s="217"/>
      <c r="O135" s="218"/>
      <c r="P135" s="41"/>
      <c r="Q135" s="78"/>
      <c r="R135" s="92"/>
      <c r="S135" s="105"/>
      <c r="T135" s="49" t="str">
        <f t="shared" si="24"/>
        <v>West Sussex</v>
      </c>
      <c r="U135" s="50" t="b">
        <f t="shared" si="25"/>
        <v>0</v>
      </c>
      <c r="V135" s="50" t="b">
        <f t="shared" si="26"/>
        <v>0</v>
      </c>
      <c r="W135" s="50" t="b">
        <f t="shared" si="27"/>
        <v>0</v>
      </c>
      <c r="X135" s="50" t="b">
        <f t="shared" si="28"/>
        <v>0</v>
      </c>
      <c r="Y135" s="50" t="b">
        <f t="shared" si="29"/>
        <v>0</v>
      </c>
      <c r="Z135" s="50" t="b">
        <f t="shared" si="30"/>
        <v>0</v>
      </c>
    </row>
    <row r="136" spans="1:26" s="65" customFormat="1" ht="13.5" customHeight="1" x14ac:dyDescent="0.2">
      <c r="A136" s="79"/>
      <c r="B136" s="69" t="s">
        <v>21</v>
      </c>
      <c r="C136" s="67"/>
      <c r="D136" s="217"/>
      <c r="E136" s="218"/>
      <c r="F136" s="217"/>
      <c r="G136" s="218"/>
      <c r="H136" s="217"/>
      <c r="I136" s="218"/>
      <c r="J136" s="217"/>
      <c r="K136" s="218"/>
      <c r="L136" s="217"/>
      <c r="M136" s="218"/>
      <c r="N136" s="217"/>
      <c r="O136" s="218"/>
      <c r="P136" s="41"/>
      <c r="Q136" s="78"/>
      <c r="R136" s="92"/>
      <c r="S136" s="105"/>
      <c r="T136" s="49" t="str">
        <f t="shared" si="24"/>
        <v>Windsor &amp; Maidenhead</v>
      </c>
      <c r="U136" s="50" t="b">
        <f t="shared" si="25"/>
        <v>0</v>
      </c>
      <c r="V136" s="50" t="b">
        <f t="shared" si="26"/>
        <v>0</v>
      </c>
      <c r="W136" s="50" t="b">
        <f t="shared" si="27"/>
        <v>0</v>
      </c>
      <c r="X136" s="50" t="b">
        <f t="shared" si="28"/>
        <v>0</v>
      </c>
      <c r="Y136" s="50" t="b">
        <f t="shared" si="29"/>
        <v>0</v>
      </c>
      <c r="Z136" s="50" t="b">
        <f t="shared" si="30"/>
        <v>0</v>
      </c>
    </row>
    <row r="137" spans="1:26" s="65" customFormat="1" ht="13.5" customHeight="1" x14ac:dyDescent="0.2">
      <c r="A137" s="79"/>
      <c r="B137" s="69" t="s">
        <v>16</v>
      </c>
      <c r="C137" s="67"/>
      <c r="D137" s="217"/>
      <c r="E137" s="218"/>
      <c r="F137" s="217"/>
      <c r="G137" s="218"/>
      <c r="H137" s="217"/>
      <c r="I137" s="218"/>
      <c r="J137" s="217"/>
      <c r="K137" s="218"/>
      <c r="L137" s="217"/>
      <c r="M137" s="218"/>
      <c r="N137" s="217"/>
      <c r="O137" s="218"/>
      <c r="P137" s="41"/>
      <c r="Q137" s="78"/>
      <c r="R137" s="92"/>
      <c r="S137" s="105"/>
      <c r="T137" s="49" t="str">
        <f t="shared" si="24"/>
        <v>Wokingham</v>
      </c>
      <c r="U137" s="50" t="b">
        <f t="shared" si="25"/>
        <v>0</v>
      </c>
      <c r="V137" s="50" t="b">
        <f t="shared" si="26"/>
        <v>0</v>
      </c>
      <c r="W137" s="50" t="b">
        <f t="shared" si="27"/>
        <v>0</v>
      </c>
      <c r="X137" s="50" t="b">
        <f t="shared" si="28"/>
        <v>0</v>
      </c>
      <c r="Y137" s="50" t="b">
        <f t="shared" si="29"/>
        <v>0</v>
      </c>
      <c r="Z137" s="50" t="b">
        <f t="shared" si="30"/>
        <v>0</v>
      </c>
    </row>
    <row r="138" spans="1:26" s="65" customFormat="1" ht="13.5" customHeight="1" x14ac:dyDescent="0.2">
      <c r="A138" s="79"/>
      <c r="B138" s="88" t="s">
        <v>23</v>
      </c>
      <c r="C138" s="67"/>
      <c r="D138" s="217"/>
      <c r="E138" s="218"/>
      <c r="F138" s="217"/>
      <c r="G138" s="218"/>
      <c r="H138" s="217"/>
      <c r="I138" s="218"/>
      <c r="J138" s="217"/>
      <c r="K138" s="218"/>
      <c r="L138" s="217"/>
      <c r="M138" s="218"/>
      <c r="N138" s="217"/>
      <c r="O138" s="218"/>
      <c r="P138" s="41"/>
      <c r="Q138" s="78"/>
      <c r="R138" s="92"/>
      <c r="S138" s="105"/>
      <c r="T138" s="49" t="str">
        <f t="shared" si="24"/>
        <v>South East</v>
      </c>
      <c r="U138" s="50" t="b">
        <f t="shared" si="25"/>
        <v>0</v>
      </c>
      <c r="V138" s="50" t="b">
        <f t="shared" si="26"/>
        <v>0</v>
      </c>
      <c r="W138" s="50" t="b">
        <f t="shared" si="27"/>
        <v>0</v>
      </c>
      <c r="X138" s="50" t="b">
        <f t="shared" si="28"/>
        <v>0</v>
      </c>
      <c r="Y138" s="50" t="b">
        <f t="shared" si="29"/>
        <v>0</v>
      </c>
      <c r="Z138" s="50" t="b">
        <f t="shared" si="30"/>
        <v>0</v>
      </c>
    </row>
    <row r="139" spans="1:26" s="65" customFormat="1" ht="13.5" customHeight="1" x14ac:dyDescent="0.2">
      <c r="A139" s="137"/>
      <c r="B139" s="185" t="s">
        <v>46</v>
      </c>
      <c r="C139" s="67"/>
      <c r="D139" s="217"/>
      <c r="E139" s="218"/>
      <c r="F139" s="217"/>
      <c r="G139" s="218"/>
      <c r="H139" s="217"/>
      <c r="I139" s="218"/>
      <c r="J139" s="217"/>
      <c r="K139" s="218"/>
      <c r="L139" s="217"/>
      <c r="M139" s="218"/>
      <c r="N139" s="217"/>
      <c r="O139" s="218"/>
      <c r="P139" s="41"/>
      <c r="Q139" s="78"/>
      <c r="R139" s="92"/>
      <c r="S139" s="105"/>
      <c r="T139" s="117"/>
      <c r="U139" s="179"/>
    </row>
    <row r="140" spans="1:26" s="65" customFormat="1" ht="13.5" customHeight="1" x14ac:dyDescent="0.2">
      <c r="A140" s="79"/>
      <c r="B140" s="146" t="s">
        <v>40</v>
      </c>
      <c r="C140" s="58"/>
      <c r="D140" s="217"/>
      <c r="E140" s="218"/>
      <c r="F140" s="217"/>
      <c r="G140" s="218"/>
      <c r="H140" s="217"/>
      <c r="I140" s="218"/>
      <c r="J140" s="217"/>
      <c r="K140" s="218"/>
      <c r="L140" s="217"/>
      <c r="M140" s="218"/>
      <c r="N140" s="217"/>
      <c r="O140" s="218"/>
      <c r="P140" s="38"/>
      <c r="Q140" s="78"/>
      <c r="R140" s="92"/>
      <c r="S140" s="105"/>
    </row>
    <row r="141" spans="1:26" s="65" customFormat="1" ht="15.75" customHeight="1" x14ac:dyDescent="0.2">
      <c r="A141" s="137"/>
      <c r="B141" s="59"/>
      <c r="C141" s="59"/>
      <c r="D141" s="219"/>
      <c r="E141" s="220"/>
      <c r="F141" s="219"/>
      <c r="G141" s="220"/>
      <c r="H141" s="219"/>
      <c r="I141" s="220"/>
      <c r="J141" s="219"/>
      <c r="K141" s="220"/>
      <c r="L141" s="219"/>
      <c r="M141" s="220"/>
      <c r="N141" s="219"/>
      <c r="O141" s="220"/>
      <c r="P141" s="38"/>
      <c r="Q141" s="78"/>
      <c r="R141" s="92"/>
      <c r="S141" s="105"/>
      <c r="Z141" s="117"/>
    </row>
    <row r="142" spans="1:26" s="65" customFormat="1" ht="15.75" customHeight="1" x14ac:dyDescent="0.2">
      <c r="A142" s="137"/>
      <c r="B142" s="59"/>
      <c r="C142" s="59"/>
      <c r="D142" s="55"/>
      <c r="E142" s="55"/>
      <c r="F142" s="55"/>
      <c r="G142" s="55"/>
      <c r="H142" s="55"/>
      <c r="I142" s="55"/>
      <c r="J142" s="55"/>
      <c r="K142" s="55"/>
      <c r="L142" s="38"/>
      <c r="M142" s="38"/>
      <c r="N142" s="38"/>
      <c r="O142" s="38"/>
      <c r="P142" s="38"/>
      <c r="Q142" s="78"/>
      <c r="R142" s="92"/>
      <c r="S142" s="105"/>
      <c r="Z142" s="117"/>
    </row>
    <row r="143" spans="1:26" s="65" customFormat="1" ht="15.75" customHeight="1" x14ac:dyDescent="0.2">
      <c r="A143" s="137"/>
      <c r="B143" s="59"/>
      <c r="C143" s="59"/>
      <c r="D143" s="55"/>
      <c r="E143" s="55"/>
      <c r="F143" s="55"/>
      <c r="G143" s="55"/>
      <c r="H143" s="55"/>
      <c r="I143" s="55"/>
      <c r="J143" s="55"/>
      <c r="K143" s="55"/>
      <c r="L143" s="38"/>
      <c r="M143" s="38"/>
      <c r="N143" s="38"/>
      <c r="O143" s="38"/>
      <c r="P143" s="38"/>
      <c r="Q143" s="78"/>
      <c r="R143" s="92"/>
      <c r="S143" s="105"/>
      <c r="Z143" s="117"/>
    </row>
    <row r="144" spans="1:26" s="65" customFormat="1" ht="9.75" customHeight="1" x14ac:dyDescent="0.2">
      <c r="A144" s="137"/>
      <c r="B144" s="59"/>
      <c r="C144" s="59"/>
      <c r="D144" s="55"/>
      <c r="E144" s="55"/>
      <c r="F144" s="55"/>
      <c r="G144" s="55"/>
      <c r="H144" s="55"/>
      <c r="I144" s="55"/>
      <c r="J144" s="55"/>
      <c r="K144" s="55"/>
      <c r="L144" s="38"/>
      <c r="M144" s="38"/>
      <c r="N144" s="38"/>
      <c r="O144" s="38"/>
      <c r="P144" s="38"/>
      <c r="Q144" s="78"/>
      <c r="R144" s="92"/>
      <c r="S144" s="105"/>
      <c r="Z144" s="117"/>
    </row>
    <row r="145" spans="1:27" s="65" customFormat="1" ht="39" customHeight="1" x14ac:dyDescent="0.2">
      <c r="A145" s="79"/>
      <c r="B145" s="59"/>
      <c r="C145" s="59"/>
      <c r="D145" s="55"/>
      <c r="E145" s="55"/>
      <c r="F145" s="55"/>
      <c r="G145" s="55"/>
      <c r="H145" s="55"/>
      <c r="I145" s="55"/>
      <c r="J145" s="55"/>
      <c r="K145" s="55"/>
      <c r="L145" s="38"/>
      <c r="M145" s="38"/>
      <c r="N145" s="38"/>
      <c r="O145" s="38"/>
      <c r="P145" s="38"/>
      <c r="Q145" s="78"/>
      <c r="R145" s="92"/>
      <c r="S145" s="105"/>
      <c r="Z145" s="117"/>
    </row>
    <row r="146" spans="1:27" s="65" customFormat="1" ht="7.5" customHeight="1" x14ac:dyDescent="0.2">
      <c r="A146" s="79"/>
      <c r="B146" s="44"/>
      <c r="C146" s="44"/>
      <c r="D146" s="43"/>
      <c r="E146" s="43"/>
      <c r="F146" s="43"/>
      <c r="G146" s="43"/>
      <c r="H146" s="43"/>
      <c r="I146" s="43"/>
      <c r="J146" s="43"/>
      <c r="K146" s="43"/>
      <c r="L146" s="45"/>
      <c r="M146" s="45"/>
      <c r="N146" s="45"/>
      <c r="O146" s="45"/>
      <c r="P146" s="45"/>
      <c r="Q146" s="78"/>
      <c r="R146" s="92"/>
      <c r="S146" s="105"/>
    </row>
    <row r="147" spans="1:27" s="65" customFormat="1" ht="15" customHeight="1" x14ac:dyDescent="0.2">
      <c r="A147" s="339"/>
      <c r="B147" s="340"/>
      <c r="C147" s="340"/>
      <c r="D147" s="340"/>
      <c r="E147" s="340"/>
      <c r="F147" s="340"/>
      <c r="G147" s="340"/>
      <c r="H147" s="340"/>
      <c r="I147" s="340"/>
      <c r="J147" s="340"/>
      <c r="K147" s="340"/>
      <c r="L147" s="340"/>
      <c r="M147" s="340"/>
      <c r="N147" s="340"/>
      <c r="O147" s="340"/>
      <c r="P147" s="340"/>
      <c r="Q147" s="341"/>
      <c r="R147" s="92"/>
      <c r="S147" s="105"/>
    </row>
    <row r="148" spans="1:27" s="65" customFormat="1" ht="11.25" customHeight="1" x14ac:dyDescent="0.2">
      <c r="A148" s="333"/>
      <c r="B148" s="334"/>
      <c r="C148" s="334"/>
      <c r="D148" s="334"/>
      <c r="E148" s="334"/>
      <c r="F148" s="334"/>
      <c r="G148" s="334"/>
      <c r="H148" s="334"/>
      <c r="I148" s="334"/>
      <c r="J148" s="348"/>
      <c r="K148" s="334"/>
      <c r="L148" s="334"/>
      <c r="M148" s="334"/>
      <c r="N148" s="334"/>
      <c r="O148" s="334"/>
      <c r="P148" s="348"/>
      <c r="Q148" s="335"/>
      <c r="R148" s="92"/>
      <c r="S148" s="105"/>
    </row>
    <row r="149" spans="1:27" s="65" customFormat="1" ht="11.25" customHeight="1" x14ac:dyDescent="0.2">
      <c r="A149" s="97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92"/>
      <c r="S149" s="105"/>
      <c r="AA149" s="66"/>
    </row>
    <row r="150" spans="1:27" s="65" customFormat="1" ht="11.25" customHeight="1" x14ac:dyDescent="0.2">
      <c r="A150" s="9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92"/>
      <c r="S150" s="105"/>
      <c r="AA150" s="66"/>
    </row>
    <row r="151" spans="1:27" s="65" customFormat="1" ht="11.25" customHeight="1" x14ac:dyDescent="0.2">
      <c r="A151" s="98"/>
      <c r="B151" s="326" t="s">
        <v>25</v>
      </c>
      <c r="C151" s="265"/>
      <c r="D151" s="228"/>
      <c r="E151" s="228"/>
      <c r="F151" s="228"/>
      <c r="G151" s="228"/>
      <c r="H151" s="228"/>
      <c r="I151" s="55"/>
      <c r="J151" s="55"/>
      <c r="K151" s="55"/>
      <c r="L151" s="38"/>
      <c r="M151" s="38"/>
      <c r="N151" s="38"/>
      <c r="O151" s="38"/>
      <c r="P151" s="38"/>
      <c r="Q151" s="38"/>
      <c r="R151" s="92"/>
      <c r="S151" s="105"/>
      <c r="AA151" s="66"/>
    </row>
    <row r="152" spans="1:27" s="65" customFormat="1" ht="11.25" customHeight="1" x14ac:dyDescent="0.2">
      <c r="A152" s="98"/>
      <c r="B152" s="327"/>
      <c r="C152" s="266"/>
      <c r="D152" s="55"/>
      <c r="E152" s="55"/>
      <c r="F152" s="55"/>
      <c r="G152" s="55"/>
      <c r="H152" s="55"/>
      <c r="I152" s="55"/>
      <c r="J152" s="55"/>
      <c r="K152" s="55"/>
      <c r="L152" s="38"/>
      <c r="M152" s="38"/>
      <c r="N152" s="38"/>
      <c r="O152" s="38"/>
      <c r="P152" s="38"/>
      <c r="Q152" s="38"/>
      <c r="R152" s="92"/>
      <c r="S152" s="105"/>
      <c r="AA152" s="66"/>
    </row>
    <row r="153" spans="1:27" s="65" customFormat="1" ht="11.25" customHeight="1" x14ac:dyDescent="0.2">
      <c r="A153" s="98"/>
      <c r="B153" s="328" t="s">
        <v>35</v>
      </c>
      <c r="C153" s="328"/>
      <c r="D153" s="328"/>
      <c r="E153" s="328"/>
      <c r="F153" s="262"/>
      <c r="G153" s="262"/>
      <c r="H153" s="262"/>
      <c r="I153" s="262"/>
      <c r="J153" s="262"/>
      <c r="K153" s="55"/>
      <c r="L153" s="38"/>
      <c r="M153" s="38"/>
      <c r="N153" s="38"/>
      <c r="O153" s="38"/>
      <c r="P153" s="38"/>
      <c r="Q153" s="38"/>
      <c r="R153" s="92"/>
      <c r="S153" s="105"/>
      <c r="AA153" s="66"/>
    </row>
    <row r="154" spans="1:27" s="65" customFormat="1" ht="11.25" customHeight="1" x14ac:dyDescent="0.2">
      <c r="A154" s="98"/>
      <c r="B154" s="328"/>
      <c r="C154" s="328"/>
      <c r="D154" s="328"/>
      <c r="E154" s="328"/>
      <c r="F154" s="262"/>
      <c r="G154" s="262"/>
      <c r="H154" s="262"/>
      <c r="I154" s="262"/>
      <c r="J154" s="262"/>
      <c r="K154" s="55"/>
      <c r="L154" s="38"/>
      <c r="M154" s="38"/>
      <c r="N154" s="38"/>
      <c r="O154" s="38"/>
      <c r="P154" s="38"/>
      <c r="Q154" s="38"/>
      <c r="R154" s="92"/>
      <c r="S154" s="105"/>
      <c r="AA154" s="66"/>
    </row>
    <row r="155" spans="1:27" ht="11.25" customHeight="1" x14ac:dyDescent="0.2">
      <c r="A155" s="98"/>
      <c r="B155" s="328" t="s">
        <v>36</v>
      </c>
      <c r="C155" s="328"/>
      <c r="D155" s="328"/>
      <c r="E155" s="328"/>
      <c r="F155" s="262"/>
      <c r="G155" s="262"/>
      <c r="H155" s="262"/>
      <c r="I155" s="262"/>
      <c r="J155" s="262"/>
      <c r="K155" s="55"/>
      <c r="L155" s="38"/>
      <c r="M155" s="38"/>
      <c r="N155" s="38"/>
      <c r="O155" s="38"/>
      <c r="P155" s="38"/>
      <c r="Q155" s="38"/>
      <c r="R155" s="92"/>
      <c r="S155" s="105"/>
      <c r="AA155" s="66"/>
    </row>
    <row r="156" spans="1:27" ht="11.25" customHeight="1" x14ac:dyDescent="0.2">
      <c r="A156" s="98"/>
      <c r="B156" s="328"/>
      <c r="C156" s="328"/>
      <c r="D156" s="328"/>
      <c r="E156" s="328"/>
      <c r="F156" s="262"/>
      <c r="G156" s="262"/>
      <c r="H156" s="262"/>
      <c r="I156" s="262"/>
      <c r="J156" s="262"/>
      <c r="K156" s="55"/>
      <c r="L156" s="38"/>
      <c r="M156" s="38"/>
      <c r="N156" s="38"/>
      <c r="O156" s="38"/>
      <c r="P156" s="38"/>
      <c r="Q156" s="38"/>
      <c r="R156" s="92"/>
      <c r="S156" s="105"/>
      <c r="AA156" s="66"/>
    </row>
    <row r="157" spans="1:27" ht="11.25" customHeight="1" x14ac:dyDescent="0.2">
      <c r="A157" s="98"/>
      <c r="B157" s="328" t="s">
        <v>37</v>
      </c>
      <c r="C157" s="328"/>
      <c r="D157" s="328"/>
      <c r="E157" s="328"/>
      <c r="F157" s="262"/>
      <c r="G157" s="262"/>
      <c r="H157" s="262"/>
      <c r="I157" s="262"/>
      <c r="J157" s="262"/>
      <c r="K157" s="55"/>
      <c r="L157" s="38"/>
      <c r="M157" s="38"/>
      <c r="N157" s="38"/>
      <c r="O157" s="38"/>
      <c r="P157" s="38"/>
      <c r="Q157" s="38"/>
      <c r="R157" s="92"/>
      <c r="S157" s="105"/>
      <c r="AA157" s="66"/>
    </row>
    <row r="158" spans="1:27" ht="11.25" customHeight="1" x14ac:dyDescent="0.2">
      <c r="A158" s="98"/>
      <c r="B158" s="328"/>
      <c r="C158" s="328"/>
      <c r="D158" s="328"/>
      <c r="E158" s="328"/>
      <c r="F158" s="262"/>
      <c r="G158" s="262"/>
      <c r="H158" s="262"/>
      <c r="I158" s="262"/>
      <c r="J158" s="262"/>
      <c r="K158" s="55"/>
      <c r="L158" s="38"/>
      <c r="M158" s="38"/>
      <c r="N158" s="38"/>
      <c r="O158" s="38"/>
      <c r="P158" s="38"/>
      <c r="Q158" s="38"/>
      <c r="R158" s="92"/>
      <c r="S158" s="105"/>
      <c r="AA158" s="66"/>
    </row>
    <row r="159" spans="1:27" s="65" customFormat="1" ht="11.25" customHeight="1" x14ac:dyDescent="0.2">
      <c r="A159" s="98"/>
      <c r="B159" s="328" t="s">
        <v>78</v>
      </c>
      <c r="C159" s="328"/>
      <c r="D159" s="328"/>
      <c r="E159" s="328"/>
      <c r="F159" s="262"/>
      <c r="G159" s="262"/>
      <c r="H159" s="262"/>
      <c r="I159" s="262"/>
      <c r="J159" s="262"/>
      <c r="K159" s="55"/>
      <c r="L159" s="38"/>
      <c r="M159" s="38"/>
      <c r="N159" s="38"/>
      <c r="O159" s="38"/>
      <c r="P159" s="38"/>
      <c r="Q159" s="38"/>
      <c r="R159" s="92"/>
      <c r="S159" s="105"/>
      <c r="AA159" s="66"/>
    </row>
    <row r="160" spans="1:27" s="65" customFormat="1" ht="11.25" customHeight="1" x14ac:dyDescent="0.2">
      <c r="A160" s="98"/>
      <c r="B160" s="328"/>
      <c r="C160" s="328"/>
      <c r="D160" s="328"/>
      <c r="E160" s="328"/>
      <c r="F160" s="262"/>
      <c r="G160" s="262"/>
      <c r="H160" s="262"/>
      <c r="I160" s="262"/>
      <c r="J160" s="262"/>
      <c r="K160" s="55"/>
      <c r="L160" s="38"/>
      <c r="M160" s="38"/>
      <c r="N160" s="38"/>
      <c r="O160" s="38"/>
      <c r="P160" s="38"/>
      <c r="Q160" s="38"/>
      <c r="R160" s="92"/>
      <c r="S160" s="105"/>
      <c r="AA160" s="66"/>
    </row>
    <row r="161" spans="1:30" s="65" customFormat="1" ht="11.25" customHeight="1" x14ac:dyDescent="0.2">
      <c r="A161" s="98"/>
      <c r="B161" s="328" t="s">
        <v>79</v>
      </c>
      <c r="C161" s="328"/>
      <c r="D161" s="328"/>
      <c r="E161" s="328"/>
      <c r="F161" s="262"/>
      <c r="G161" s="262"/>
      <c r="H161" s="262"/>
      <c r="I161" s="262"/>
      <c r="J161" s="262"/>
      <c r="K161" s="55"/>
      <c r="L161" s="38"/>
      <c r="M161" s="38"/>
      <c r="N161" s="38"/>
      <c r="O161" s="38"/>
      <c r="P161" s="38"/>
      <c r="Q161" s="38"/>
      <c r="R161" s="92"/>
      <c r="S161" s="105"/>
      <c r="AA161" s="66"/>
    </row>
    <row r="162" spans="1:30" s="65" customFormat="1" ht="11.25" customHeight="1" x14ac:dyDescent="0.2">
      <c r="A162" s="98"/>
      <c r="B162" s="328"/>
      <c r="C162" s="328"/>
      <c r="D162" s="328"/>
      <c r="E162" s="328"/>
      <c r="F162" s="262"/>
      <c r="G162" s="262"/>
      <c r="H162" s="262"/>
      <c r="I162" s="262"/>
      <c r="J162" s="262"/>
      <c r="K162" s="55"/>
      <c r="L162" s="38"/>
      <c r="M162" s="38"/>
      <c r="N162" s="38"/>
      <c r="O162" s="38"/>
      <c r="P162" s="38"/>
      <c r="Q162" s="38"/>
      <c r="R162" s="92"/>
      <c r="S162" s="105"/>
      <c r="AA162" s="66"/>
    </row>
    <row r="163" spans="1:30" s="65" customFormat="1" ht="11.25" customHeight="1" x14ac:dyDescent="0.2">
      <c r="A163" s="98"/>
      <c r="B163" s="328" t="s">
        <v>81</v>
      </c>
      <c r="C163" s="328"/>
      <c r="D163" s="328"/>
      <c r="E163" s="328"/>
      <c r="F163" s="262"/>
      <c r="G163" s="262"/>
      <c r="H163" s="262"/>
      <c r="I163" s="262"/>
      <c r="J163" s="262"/>
      <c r="K163" s="55"/>
      <c r="L163" s="38"/>
      <c r="M163" s="38"/>
      <c r="N163" s="38"/>
      <c r="O163" s="38"/>
      <c r="P163" s="38"/>
      <c r="Q163" s="38"/>
      <c r="R163" s="92"/>
      <c r="S163" s="105"/>
      <c r="AA163" s="66"/>
    </row>
    <row r="164" spans="1:30" s="65" customFormat="1" ht="11.25" customHeight="1" x14ac:dyDescent="0.2">
      <c r="A164" s="98"/>
      <c r="B164" s="328"/>
      <c r="C164" s="328"/>
      <c r="D164" s="328"/>
      <c r="E164" s="328"/>
      <c r="F164" s="262"/>
      <c r="G164" s="262"/>
      <c r="H164" s="262"/>
      <c r="I164" s="262"/>
      <c r="J164" s="262"/>
      <c r="K164" s="55"/>
      <c r="L164" s="38"/>
      <c r="M164" s="38"/>
      <c r="N164" s="38"/>
      <c r="O164" s="38"/>
      <c r="P164" s="38"/>
      <c r="Q164" s="38"/>
      <c r="R164" s="92"/>
      <c r="S164" s="105"/>
      <c r="AA164" s="66"/>
    </row>
    <row r="165" spans="1:30" ht="18.75" customHeight="1" x14ac:dyDescent="0.2">
      <c r="A165" s="99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96"/>
      <c r="S165" s="158"/>
      <c r="T165" s="113"/>
      <c r="U165" s="113"/>
      <c r="V165" s="113"/>
      <c r="W165" s="113"/>
      <c r="X165" s="113"/>
      <c r="Y165" s="113"/>
      <c r="Z165" s="113"/>
    </row>
    <row r="166" spans="1:30" s="64" customFormat="1" ht="11.25" customHeight="1" x14ac:dyDescent="0.2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101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2"/>
    </row>
  </sheetData>
  <sheetProtection sheet="1" objects="1" scenarios="1"/>
  <mergeCells count="35">
    <mergeCell ref="K7:P7"/>
    <mergeCell ref="N41:O41"/>
    <mergeCell ref="K81:P81"/>
    <mergeCell ref="E81:J81"/>
    <mergeCell ref="A73:Q73"/>
    <mergeCell ref="F41:G41"/>
    <mergeCell ref="H41:I41"/>
    <mergeCell ref="J41:K41"/>
    <mergeCell ref="L41:M41"/>
    <mergeCell ref="A36:Q36"/>
    <mergeCell ref="A37:Q37"/>
    <mergeCell ref="D41:E41"/>
    <mergeCell ref="B157:E158"/>
    <mergeCell ref="B159:E160"/>
    <mergeCell ref="B161:E162"/>
    <mergeCell ref="B163:E164"/>
    <mergeCell ref="E7:J7"/>
    <mergeCell ref="A147:Q147"/>
    <mergeCell ref="A148:Q148"/>
    <mergeCell ref="B151:B152"/>
    <mergeCell ref="B153:E154"/>
    <mergeCell ref="B155:E156"/>
    <mergeCell ref="A111:Q111"/>
    <mergeCell ref="D115:E115"/>
    <mergeCell ref="F115:G115"/>
    <mergeCell ref="H115:I115"/>
    <mergeCell ref="D7:D8"/>
    <mergeCell ref="B34:I34"/>
    <mergeCell ref="J115:K115"/>
    <mergeCell ref="L115:M115"/>
    <mergeCell ref="N115:O115"/>
    <mergeCell ref="A74:Q74"/>
    <mergeCell ref="D81:D82"/>
    <mergeCell ref="B108:I108"/>
    <mergeCell ref="A110:Q110"/>
  </mergeCells>
  <conditionalFormatting sqref="I83:J83 O9:P9 I9:J9 O11:P11 O13:P13 O15:P15 O17:P17 O19:P19 O21:P21 O23:P23 O28:P28 O30:P30 O32:P32 O25:P26">
    <cfRule type="expression" dxfId="53" priority="147" stopIfTrue="1">
      <formula>$B9=$R$80</formula>
    </cfRule>
    <cfRule type="expression" dxfId="52" priority="148" stopIfTrue="1">
      <formula>ISNA(I9)</formula>
    </cfRule>
  </conditionalFormatting>
  <conditionalFormatting sqref="B83:B104 I84:J104 D83:H104 B116:B137 I10:J30 D9:H30 O10:P10 B42:B63 B9:B30 O12:P12 O14:P14 O16:P16 O18:P18 O20:P20 O22:P22 O24:P24 O27:P27 O29:P29 O31:P31 O33:P33 K83:N107 K9:N33">
    <cfRule type="expression" dxfId="51" priority="149">
      <formula>$B9=$U$76</formula>
    </cfRule>
    <cfRule type="containsErrors" dxfId="50" priority="150">
      <formula>ISERROR(B9)</formula>
    </cfRule>
  </conditionalFormatting>
  <conditionalFormatting sqref="B105:B107 B138:B140 B64:B66 B31:B33">
    <cfRule type="expression" dxfId="49" priority="151" stopIfTrue="1">
      <formula>$B31=$U$76</formula>
    </cfRule>
  </conditionalFormatting>
  <conditionalFormatting sqref="K9:P9">
    <cfRule type="colorScale" priority="141">
      <colorScale>
        <cfvo type="min"/>
        <cfvo type="max"/>
        <color rgb="FFFCFCFF"/>
        <color rgb="FFF8696B"/>
      </colorScale>
    </cfRule>
  </conditionalFormatting>
  <conditionalFormatting sqref="K10:P10">
    <cfRule type="colorScale" priority="140">
      <colorScale>
        <cfvo type="min"/>
        <cfvo type="max"/>
        <color rgb="FFFCFCFF"/>
        <color rgb="FFF8696B"/>
      </colorScale>
    </cfRule>
  </conditionalFormatting>
  <conditionalFormatting sqref="K11:P11">
    <cfRule type="colorScale" priority="135">
      <colorScale>
        <cfvo type="min"/>
        <cfvo type="max"/>
        <color rgb="FFFCFCFF"/>
        <color rgb="FFF8696B"/>
      </colorScale>
    </cfRule>
  </conditionalFormatting>
  <conditionalFormatting sqref="K12:P12">
    <cfRule type="colorScale" priority="134">
      <colorScale>
        <cfvo type="min"/>
        <cfvo type="max"/>
        <color rgb="FFFCFCFF"/>
        <color rgb="FFF8696B"/>
      </colorScale>
    </cfRule>
  </conditionalFormatting>
  <conditionalFormatting sqref="K13:P13">
    <cfRule type="colorScale" priority="129">
      <colorScale>
        <cfvo type="min"/>
        <cfvo type="max"/>
        <color rgb="FFFCFCFF"/>
        <color rgb="FFF8696B"/>
      </colorScale>
    </cfRule>
  </conditionalFormatting>
  <conditionalFormatting sqref="K14:P14">
    <cfRule type="colorScale" priority="128">
      <colorScale>
        <cfvo type="min"/>
        <cfvo type="max"/>
        <color rgb="FFFCFCFF"/>
        <color rgb="FFF8696B"/>
      </colorScale>
    </cfRule>
  </conditionalFormatting>
  <conditionalFormatting sqref="K15:P15">
    <cfRule type="colorScale" priority="123">
      <colorScale>
        <cfvo type="min"/>
        <cfvo type="max"/>
        <color rgb="FFFCFCFF"/>
        <color rgb="FFF8696B"/>
      </colorScale>
    </cfRule>
  </conditionalFormatting>
  <conditionalFormatting sqref="K16:P16">
    <cfRule type="colorScale" priority="122">
      <colorScale>
        <cfvo type="min"/>
        <cfvo type="max"/>
        <color rgb="FFFCFCFF"/>
        <color rgb="FFF8696B"/>
      </colorScale>
    </cfRule>
  </conditionalFormatting>
  <conditionalFormatting sqref="K17:P17">
    <cfRule type="colorScale" priority="117">
      <colorScale>
        <cfvo type="min"/>
        <cfvo type="max"/>
        <color rgb="FFFCFCFF"/>
        <color rgb="FFF8696B"/>
      </colorScale>
    </cfRule>
  </conditionalFormatting>
  <conditionalFormatting sqref="K18:P18">
    <cfRule type="colorScale" priority="116">
      <colorScale>
        <cfvo type="min"/>
        <cfvo type="max"/>
        <color rgb="FFFCFCFF"/>
        <color rgb="FFF8696B"/>
      </colorScale>
    </cfRule>
  </conditionalFormatting>
  <conditionalFormatting sqref="K19:P19">
    <cfRule type="colorScale" priority="111">
      <colorScale>
        <cfvo type="min"/>
        <cfvo type="max"/>
        <color rgb="FFFCFCFF"/>
        <color rgb="FFF8696B"/>
      </colorScale>
    </cfRule>
  </conditionalFormatting>
  <conditionalFormatting sqref="K20:P20">
    <cfRule type="colorScale" priority="110">
      <colorScale>
        <cfvo type="min"/>
        <cfvo type="max"/>
        <color rgb="FFFCFCFF"/>
        <color rgb="FFF8696B"/>
      </colorScale>
    </cfRule>
  </conditionalFormatting>
  <conditionalFormatting sqref="K21:P21">
    <cfRule type="colorScale" priority="105">
      <colorScale>
        <cfvo type="min"/>
        <cfvo type="max"/>
        <color rgb="FFFCFCFF"/>
        <color rgb="FFF8696B"/>
      </colorScale>
    </cfRule>
  </conditionalFormatting>
  <conditionalFormatting sqref="K22:P22">
    <cfRule type="colorScale" priority="104">
      <colorScale>
        <cfvo type="min"/>
        <cfvo type="max"/>
        <color rgb="FFFCFCFF"/>
        <color rgb="FFF8696B"/>
      </colorScale>
    </cfRule>
  </conditionalFormatting>
  <conditionalFormatting sqref="K23:P23">
    <cfRule type="colorScale" priority="99">
      <colorScale>
        <cfvo type="min"/>
        <cfvo type="max"/>
        <color rgb="FFFCFCFF"/>
        <color rgb="FFF8696B"/>
      </colorScale>
    </cfRule>
  </conditionalFormatting>
  <conditionalFormatting sqref="K24:P24">
    <cfRule type="colorScale" priority="98">
      <colorScale>
        <cfvo type="min"/>
        <cfvo type="max"/>
        <color rgb="FFFCFCFF"/>
        <color rgb="FFF8696B"/>
      </colorScale>
    </cfRule>
  </conditionalFormatting>
  <conditionalFormatting sqref="K25:P26">
    <cfRule type="colorScale" priority="93">
      <colorScale>
        <cfvo type="min"/>
        <cfvo type="max"/>
        <color rgb="FFFCFCFF"/>
        <color rgb="FFF8696B"/>
      </colorScale>
    </cfRule>
  </conditionalFormatting>
  <conditionalFormatting sqref="K27:P27">
    <cfRule type="colorScale" priority="92">
      <colorScale>
        <cfvo type="min"/>
        <cfvo type="max"/>
        <color rgb="FFFCFCFF"/>
        <color rgb="FFF8696B"/>
      </colorScale>
    </cfRule>
  </conditionalFormatting>
  <conditionalFormatting sqref="K28:P28">
    <cfRule type="colorScale" priority="87">
      <colorScale>
        <cfvo type="min"/>
        <cfvo type="max"/>
        <color rgb="FFFCFCFF"/>
        <color rgb="FFF8696B"/>
      </colorScale>
    </cfRule>
  </conditionalFormatting>
  <conditionalFormatting sqref="K29:P29">
    <cfRule type="colorScale" priority="86">
      <colorScale>
        <cfvo type="min"/>
        <cfvo type="max"/>
        <color rgb="FFFCFCFF"/>
        <color rgb="FFF8696B"/>
      </colorScale>
    </cfRule>
  </conditionalFormatting>
  <conditionalFormatting sqref="K30:P30">
    <cfRule type="colorScale" priority="81">
      <colorScale>
        <cfvo type="min"/>
        <cfvo type="max"/>
        <color rgb="FFFCFCFF"/>
        <color rgb="FFF8696B"/>
      </colorScale>
    </cfRule>
  </conditionalFormatting>
  <conditionalFormatting sqref="K31:P31">
    <cfRule type="colorScale" priority="80">
      <colorScale>
        <cfvo type="min"/>
        <cfvo type="max"/>
        <color rgb="FFFCFCFF"/>
        <color rgb="FFF8696B"/>
      </colorScale>
    </cfRule>
  </conditionalFormatting>
  <conditionalFormatting sqref="K32:P32">
    <cfRule type="colorScale" priority="75">
      <colorScale>
        <cfvo type="min"/>
        <cfvo type="max"/>
        <color rgb="FFFCFCFF"/>
        <color rgb="FFF8696B"/>
      </colorScale>
    </cfRule>
  </conditionalFormatting>
  <conditionalFormatting sqref="K33:P33">
    <cfRule type="colorScale" priority="74">
      <colorScale>
        <cfvo type="min"/>
        <cfvo type="max"/>
        <color rgb="FFFCFCFF"/>
        <color rgb="FFF8696B"/>
      </colorScale>
    </cfRule>
  </conditionalFormatting>
  <conditionalFormatting sqref="O83:P83">
    <cfRule type="expression" dxfId="48" priority="70" stopIfTrue="1">
      <formula>$B83=$R$80</formula>
    </cfRule>
    <cfRule type="expression" dxfId="47" priority="71" stopIfTrue="1">
      <formula>ISNA(O83)</formula>
    </cfRule>
  </conditionalFormatting>
  <conditionalFormatting sqref="O84:P84">
    <cfRule type="expression" dxfId="46" priority="72">
      <formula>$B84=$U$76</formula>
    </cfRule>
    <cfRule type="containsErrors" dxfId="45" priority="73">
      <formula>ISERROR(O84)</formula>
    </cfRule>
  </conditionalFormatting>
  <conditionalFormatting sqref="K83:P83">
    <cfRule type="colorScale" priority="69">
      <colorScale>
        <cfvo type="min"/>
        <cfvo type="max"/>
        <color rgb="FFFCFCFF"/>
        <color rgb="FFF8696B"/>
      </colorScale>
    </cfRule>
  </conditionalFormatting>
  <conditionalFormatting sqref="K84:P84">
    <cfRule type="colorScale" priority="68">
      <colorScale>
        <cfvo type="min"/>
        <cfvo type="max"/>
        <color rgb="FFFCFCFF"/>
        <color rgb="FFF8696B"/>
      </colorScale>
    </cfRule>
  </conditionalFormatting>
  <conditionalFormatting sqref="O85:P85">
    <cfRule type="expression" dxfId="44" priority="64" stopIfTrue="1">
      <formula>$B85=$R$80</formula>
    </cfRule>
    <cfRule type="expression" dxfId="43" priority="65" stopIfTrue="1">
      <formula>ISNA(O85)</formula>
    </cfRule>
  </conditionalFormatting>
  <conditionalFormatting sqref="O86:P86">
    <cfRule type="expression" dxfId="42" priority="66">
      <formula>$B86=$U$76</formula>
    </cfRule>
    <cfRule type="containsErrors" dxfId="41" priority="67">
      <formula>ISERROR(O86)</formula>
    </cfRule>
  </conditionalFormatting>
  <conditionalFormatting sqref="K85:P85">
    <cfRule type="colorScale" priority="63">
      <colorScale>
        <cfvo type="min"/>
        <cfvo type="max"/>
        <color rgb="FFFCFCFF"/>
        <color rgb="FFF8696B"/>
      </colorScale>
    </cfRule>
  </conditionalFormatting>
  <conditionalFormatting sqref="K86:P86">
    <cfRule type="colorScale" priority="62">
      <colorScale>
        <cfvo type="min"/>
        <cfvo type="max"/>
        <color rgb="FFFCFCFF"/>
        <color rgb="FFF8696B"/>
      </colorScale>
    </cfRule>
  </conditionalFormatting>
  <conditionalFormatting sqref="O87:P87">
    <cfRule type="expression" dxfId="40" priority="58" stopIfTrue="1">
      <formula>$B87=$R$80</formula>
    </cfRule>
    <cfRule type="expression" dxfId="39" priority="59" stopIfTrue="1">
      <formula>ISNA(O87)</formula>
    </cfRule>
  </conditionalFormatting>
  <conditionalFormatting sqref="O88:P88">
    <cfRule type="expression" dxfId="38" priority="60">
      <formula>$B88=$U$76</formula>
    </cfRule>
    <cfRule type="containsErrors" dxfId="37" priority="61">
      <formula>ISERROR(O88)</formula>
    </cfRule>
  </conditionalFormatting>
  <conditionalFormatting sqref="K87:P87">
    <cfRule type="colorScale" priority="57">
      <colorScale>
        <cfvo type="min"/>
        <cfvo type="max"/>
        <color rgb="FFFCFCFF"/>
        <color rgb="FFF8696B"/>
      </colorScale>
    </cfRule>
  </conditionalFormatting>
  <conditionalFormatting sqref="K88:P88">
    <cfRule type="colorScale" priority="56">
      <colorScale>
        <cfvo type="min"/>
        <cfvo type="max"/>
        <color rgb="FFFCFCFF"/>
        <color rgb="FFF8696B"/>
      </colorScale>
    </cfRule>
  </conditionalFormatting>
  <conditionalFormatting sqref="O89:P89">
    <cfRule type="expression" dxfId="36" priority="52" stopIfTrue="1">
      <formula>$B89=$R$80</formula>
    </cfRule>
    <cfRule type="expression" dxfId="35" priority="53" stopIfTrue="1">
      <formula>ISNA(O89)</formula>
    </cfRule>
  </conditionalFormatting>
  <conditionalFormatting sqref="O90:P90">
    <cfRule type="expression" dxfId="34" priority="54">
      <formula>$B90=$U$76</formula>
    </cfRule>
    <cfRule type="containsErrors" dxfId="33" priority="55">
      <formula>ISERROR(O90)</formula>
    </cfRule>
  </conditionalFormatting>
  <conditionalFormatting sqref="K89:P89">
    <cfRule type="colorScale" priority="51">
      <colorScale>
        <cfvo type="min"/>
        <cfvo type="max"/>
        <color rgb="FFFCFCFF"/>
        <color rgb="FFF8696B"/>
      </colorScale>
    </cfRule>
  </conditionalFormatting>
  <conditionalFormatting sqref="K90:P90">
    <cfRule type="colorScale" priority="50">
      <colorScale>
        <cfvo type="min"/>
        <cfvo type="max"/>
        <color rgb="FFFCFCFF"/>
        <color rgb="FFF8696B"/>
      </colorScale>
    </cfRule>
  </conditionalFormatting>
  <conditionalFormatting sqref="O91:P91">
    <cfRule type="expression" dxfId="32" priority="46" stopIfTrue="1">
      <formula>$B91=$R$80</formula>
    </cfRule>
    <cfRule type="expression" dxfId="31" priority="47" stopIfTrue="1">
      <formula>ISNA(O91)</formula>
    </cfRule>
  </conditionalFormatting>
  <conditionalFormatting sqref="O92:P92">
    <cfRule type="expression" dxfId="30" priority="48">
      <formula>$B92=$U$76</formula>
    </cfRule>
    <cfRule type="containsErrors" dxfId="29" priority="49">
      <formula>ISERROR(O92)</formula>
    </cfRule>
  </conditionalFormatting>
  <conditionalFormatting sqref="K91:P91">
    <cfRule type="colorScale" priority="45">
      <colorScale>
        <cfvo type="min"/>
        <cfvo type="max"/>
        <color rgb="FFFCFCFF"/>
        <color rgb="FFF8696B"/>
      </colorScale>
    </cfRule>
  </conditionalFormatting>
  <conditionalFormatting sqref="K92:P92">
    <cfRule type="colorScale" priority="44">
      <colorScale>
        <cfvo type="min"/>
        <cfvo type="max"/>
        <color rgb="FFFCFCFF"/>
        <color rgb="FFF8696B"/>
      </colorScale>
    </cfRule>
  </conditionalFormatting>
  <conditionalFormatting sqref="O93:P93">
    <cfRule type="expression" dxfId="28" priority="40" stopIfTrue="1">
      <formula>$B93=$R$80</formula>
    </cfRule>
    <cfRule type="expression" dxfId="27" priority="41" stopIfTrue="1">
      <formula>ISNA(O93)</formula>
    </cfRule>
  </conditionalFormatting>
  <conditionalFormatting sqref="O94:P94">
    <cfRule type="expression" dxfId="26" priority="42">
      <formula>$B94=$U$76</formula>
    </cfRule>
    <cfRule type="containsErrors" dxfId="25" priority="43">
      <formula>ISERROR(O94)</formula>
    </cfRule>
  </conditionalFormatting>
  <conditionalFormatting sqref="K93:P93">
    <cfRule type="colorScale" priority="39">
      <colorScale>
        <cfvo type="min"/>
        <cfvo type="max"/>
        <color rgb="FFFCFCFF"/>
        <color rgb="FFF8696B"/>
      </colorScale>
    </cfRule>
  </conditionalFormatting>
  <conditionalFormatting sqref="K94:P94">
    <cfRule type="colorScale" priority="38">
      <colorScale>
        <cfvo type="min"/>
        <cfvo type="max"/>
        <color rgb="FFFCFCFF"/>
        <color rgb="FFF8696B"/>
      </colorScale>
    </cfRule>
  </conditionalFormatting>
  <conditionalFormatting sqref="O95:P95">
    <cfRule type="expression" dxfId="24" priority="34" stopIfTrue="1">
      <formula>$B95=$R$80</formula>
    </cfRule>
    <cfRule type="expression" dxfId="23" priority="35" stopIfTrue="1">
      <formula>ISNA(O95)</formula>
    </cfRule>
  </conditionalFormatting>
  <conditionalFormatting sqref="O96:P96">
    <cfRule type="expression" dxfId="22" priority="36">
      <formula>$B96=$U$76</formula>
    </cfRule>
    <cfRule type="containsErrors" dxfId="21" priority="37">
      <formula>ISERROR(O96)</formula>
    </cfRule>
  </conditionalFormatting>
  <conditionalFormatting sqref="K95:P95">
    <cfRule type="colorScale" priority="33">
      <colorScale>
        <cfvo type="min"/>
        <cfvo type="max"/>
        <color rgb="FFFCFCFF"/>
        <color rgb="FFF8696B"/>
      </colorScale>
    </cfRule>
  </conditionalFormatting>
  <conditionalFormatting sqref="K96:P96">
    <cfRule type="colorScale" priority="32">
      <colorScale>
        <cfvo type="min"/>
        <cfvo type="max"/>
        <color rgb="FFFCFCFF"/>
        <color rgb="FFF8696B"/>
      </colorScale>
    </cfRule>
  </conditionalFormatting>
  <conditionalFormatting sqref="O97:P97">
    <cfRule type="expression" dxfId="20" priority="28" stopIfTrue="1">
      <formula>$B97=$R$80</formula>
    </cfRule>
    <cfRule type="expression" dxfId="19" priority="29" stopIfTrue="1">
      <formula>ISNA(O97)</formula>
    </cfRule>
  </conditionalFormatting>
  <conditionalFormatting sqref="O98:P98">
    <cfRule type="expression" dxfId="18" priority="30">
      <formula>$B98=$U$76</formula>
    </cfRule>
    <cfRule type="containsErrors" dxfId="17" priority="31">
      <formula>ISERROR(O98)</formula>
    </cfRule>
  </conditionalFormatting>
  <conditionalFormatting sqref="K97:P97">
    <cfRule type="colorScale" priority="27">
      <colorScale>
        <cfvo type="min"/>
        <cfvo type="max"/>
        <color rgb="FFFCFCFF"/>
        <color rgb="FFF8696B"/>
      </colorScale>
    </cfRule>
  </conditionalFormatting>
  <conditionalFormatting sqref="K98:P98">
    <cfRule type="colorScale" priority="26">
      <colorScale>
        <cfvo type="min"/>
        <cfvo type="max"/>
        <color rgb="FFFCFCFF"/>
        <color rgb="FFF8696B"/>
      </colorScale>
    </cfRule>
  </conditionalFormatting>
  <conditionalFormatting sqref="O99:P100">
    <cfRule type="expression" dxfId="16" priority="22" stopIfTrue="1">
      <formula>$B99=$R$80</formula>
    </cfRule>
    <cfRule type="expression" dxfId="15" priority="23" stopIfTrue="1">
      <formula>ISNA(O99)</formula>
    </cfRule>
  </conditionalFormatting>
  <conditionalFormatting sqref="O101:P101">
    <cfRule type="expression" dxfId="14" priority="24">
      <formula>$B101=$U$76</formula>
    </cfRule>
    <cfRule type="containsErrors" dxfId="13" priority="25">
      <formula>ISERROR(O101)</formula>
    </cfRule>
  </conditionalFormatting>
  <conditionalFormatting sqref="K99:P100">
    <cfRule type="colorScale" priority="21">
      <colorScale>
        <cfvo type="min"/>
        <cfvo type="max"/>
        <color rgb="FFFCFCFF"/>
        <color rgb="FFF8696B"/>
      </colorScale>
    </cfRule>
  </conditionalFormatting>
  <conditionalFormatting sqref="K101:P101">
    <cfRule type="colorScale" priority="20">
      <colorScale>
        <cfvo type="min"/>
        <cfvo type="max"/>
        <color rgb="FFFCFCFF"/>
        <color rgb="FFF8696B"/>
      </colorScale>
    </cfRule>
  </conditionalFormatting>
  <conditionalFormatting sqref="O102:P102">
    <cfRule type="expression" dxfId="12" priority="16" stopIfTrue="1">
      <formula>$B102=$R$80</formula>
    </cfRule>
    <cfRule type="expression" dxfId="11" priority="17" stopIfTrue="1">
      <formula>ISNA(O102)</formula>
    </cfRule>
  </conditionalFormatting>
  <conditionalFormatting sqref="O103:P103">
    <cfRule type="expression" dxfId="10" priority="18">
      <formula>$B103=$U$76</formula>
    </cfRule>
    <cfRule type="containsErrors" dxfId="9" priority="19">
      <formula>ISERROR(O103)</formula>
    </cfRule>
  </conditionalFormatting>
  <conditionalFormatting sqref="K102:P102">
    <cfRule type="colorScale" priority="15">
      <colorScale>
        <cfvo type="min"/>
        <cfvo type="max"/>
        <color rgb="FFFCFCFF"/>
        <color rgb="FFF8696B"/>
      </colorScale>
    </cfRule>
  </conditionalFormatting>
  <conditionalFormatting sqref="K103:P103">
    <cfRule type="colorScale" priority="14">
      <colorScale>
        <cfvo type="min"/>
        <cfvo type="max"/>
        <color rgb="FFFCFCFF"/>
        <color rgb="FFF8696B"/>
      </colorScale>
    </cfRule>
  </conditionalFormatting>
  <conditionalFormatting sqref="O104:P104">
    <cfRule type="expression" dxfId="8" priority="10" stopIfTrue="1">
      <formula>$B104=$R$80</formula>
    </cfRule>
    <cfRule type="expression" dxfId="7" priority="11" stopIfTrue="1">
      <formula>ISNA(O104)</formula>
    </cfRule>
  </conditionalFormatting>
  <conditionalFormatting sqref="O105:P105">
    <cfRule type="expression" dxfId="6" priority="12">
      <formula>$B105=$U$76</formula>
    </cfRule>
    <cfRule type="containsErrors" dxfId="5" priority="13">
      <formula>ISERROR(O105)</formula>
    </cfRule>
  </conditionalFormatting>
  <conditionalFormatting sqref="K104:P104">
    <cfRule type="colorScale" priority="9">
      <colorScale>
        <cfvo type="min"/>
        <cfvo type="max"/>
        <color rgb="FFFCFCFF"/>
        <color rgb="FFF8696B"/>
      </colorScale>
    </cfRule>
  </conditionalFormatting>
  <conditionalFormatting sqref="K105:P105">
    <cfRule type="colorScale" priority="8">
      <colorScale>
        <cfvo type="min"/>
        <cfvo type="max"/>
        <color rgb="FFFCFCFF"/>
        <color rgb="FFF8696B"/>
      </colorScale>
    </cfRule>
  </conditionalFormatting>
  <conditionalFormatting sqref="O106:P106">
    <cfRule type="expression" dxfId="4" priority="4" stopIfTrue="1">
      <formula>$B106=$R$80</formula>
    </cfRule>
    <cfRule type="expression" dxfId="3" priority="5" stopIfTrue="1">
      <formula>ISNA(O106)</formula>
    </cfRule>
  </conditionalFormatting>
  <conditionalFormatting sqref="O107:P107">
    <cfRule type="expression" dxfId="2" priority="6">
      <formula>$B107=$U$76</formula>
    </cfRule>
    <cfRule type="containsErrors" dxfId="1" priority="7">
      <formula>ISERROR(O107)</formula>
    </cfRule>
  </conditionalFormatting>
  <conditionalFormatting sqref="K106:P106">
    <cfRule type="colorScale" priority="3">
      <colorScale>
        <cfvo type="min"/>
        <cfvo type="max"/>
        <color rgb="FFFCFCFF"/>
        <color rgb="FFF8696B"/>
      </colorScale>
    </cfRule>
  </conditionalFormatting>
  <conditionalFormatting sqref="K107:P107">
    <cfRule type="colorScale" priority="2">
      <colorScale>
        <cfvo type="min"/>
        <cfvo type="max"/>
        <color rgb="FFFCFCFF"/>
        <color rgb="FFF8696B"/>
      </colorScale>
    </cfRule>
  </conditionalFormatting>
  <conditionalFormatting sqref="K83:P107 K9:P33">
    <cfRule type="expression" dxfId="0" priority="1">
      <formula>$B9=$U$2</formula>
    </cfRule>
  </conditionalFormatting>
  <hyperlinks>
    <hyperlink ref="B153:E154" location="Vacancies!A1" display="Social Worker Vacancies"/>
    <hyperlink ref="B155:E156" location="Turnover!A1" display="Social Worker Turnover"/>
    <hyperlink ref="B157:E158" location="Agency!A1" display="Agency Social Workers"/>
    <hyperlink ref="B159:E160" location="Absence!A1" display="Absence"/>
    <hyperlink ref="B161:E162" location="Age!A1" display="Age"/>
    <hyperlink ref="B163:E164" location="TimeInService!A1" display="Time in Service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Frontpage</vt:lpstr>
      <vt:lpstr>Home</vt:lpstr>
      <vt:lpstr>Vacancies</vt:lpstr>
      <vt:lpstr>Turnover</vt:lpstr>
      <vt:lpstr>Agency</vt:lpstr>
      <vt:lpstr>Age</vt:lpstr>
      <vt:lpstr>TimeInService</vt:lpstr>
      <vt:lpstr>BMLIST</vt:lpstr>
      <vt:lpstr>Age!Print_Area</vt:lpstr>
      <vt:lpstr>Agency!Print_Area</vt:lpstr>
      <vt:lpstr>Frontpage!Print_Area</vt:lpstr>
      <vt:lpstr>Home!Print_Area</vt:lpstr>
      <vt:lpstr>TimeInService!Print_Area</vt:lpstr>
      <vt:lpstr>Turnover!Print_Area</vt:lpstr>
      <vt:lpstr>Vacancies!Print_Area</vt:lpstr>
    </vt:vector>
  </TitlesOfParts>
  <Company>East sussex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Josephh</dc:creator>
  <cp:lastModifiedBy>Joseph Hutchings</cp:lastModifiedBy>
  <cp:lastPrinted>2018-05-25T10:20:59Z</cp:lastPrinted>
  <dcterms:created xsi:type="dcterms:W3CDTF">2011-07-27T15:24:05Z</dcterms:created>
  <dcterms:modified xsi:type="dcterms:W3CDTF">2018-05-25T10:49:22Z</dcterms:modified>
</cp:coreProperties>
</file>